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ปร.5" sheetId="1" r:id="rId1"/>
    <sheet name="ปร.4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62" i="2"/>
  <c r="A295"/>
  <c r="A274"/>
  <c r="A253"/>
  <c r="A232"/>
  <c r="A211"/>
  <c r="A190"/>
  <c r="A169"/>
  <c r="A148"/>
  <c r="A127"/>
  <c r="A106"/>
  <c r="A85"/>
  <c r="A64"/>
  <c r="A43"/>
  <c r="A22"/>
  <c r="A23"/>
  <c r="A296"/>
  <c r="A275"/>
  <c r="A254"/>
  <c r="A233"/>
  <c r="A212"/>
  <c r="A191"/>
  <c r="A170"/>
  <c r="A149"/>
  <c r="A128"/>
  <c r="A107"/>
  <c r="A86"/>
  <c r="A65"/>
  <c r="A44"/>
  <c r="H285"/>
  <c r="F285"/>
  <c r="H286"/>
  <c r="I286" s="1"/>
  <c r="F287"/>
  <c r="H240"/>
  <c r="E14" i="1"/>
  <c r="F225" i="2"/>
  <c r="F25"/>
  <c r="F240"/>
  <c r="H200"/>
  <c r="F200"/>
  <c r="H197"/>
  <c r="F197"/>
  <c r="H183"/>
  <c r="H182"/>
  <c r="F183"/>
  <c r="I183" s="1"/>
  <c r="F182"/>
  <c r="I182" s="1"/>
  <c r="H176"/>
  <c r="F176"/>
  <c r="H175"/>
  <c r="F175"/>
  <c r="H159"/>
  <c r="F159"/>
  <c r="H164"/>
  <c r="H166"/>
  <c r="H167"/>
  <c r="F164"/>
  <c r="F166"/>
  <c r="F167"/>
  <c r="H163"/>
  <c r="F163"/>
  <c r="H162"/>
  <c r="H158"/>
  <c r="F158"/>
  <c r="F155"/>
  <c r="I155" s="1"/>
  <c r="F154"/>
  <c r="I154" s="1"/>
  <c r="H143"/>
  <c r="H144"/>
  <c r="H145"/>
  <c r="F143"/>
  <c r="F144"/>
  <c r="F145"/>
  <c r="H142"/>
  <c r="F142"/>
  <c r="F298"/>
  <c r="F277"/>
  <c r="F256"/>
  <c r="F235"/>
  <c r="F214"/>
  <c r="F193"/>
  <c r="F172"/>
  <c r="F151"/>
  <c r="F130"/>
  <c r="F109"/>
  <c r="F88"/>
  <c r="F67"/>
  <c r="F46"/>
  <c r="H32"/>
  <c r="H304"/>
  <c r="F304"/>
  <c r="H291"/>
  <c r="F291"/>
  <c r="H290"/>
  <c r="F290"/>
  <c r="H283"/>
  <c r="F283"/>
  <c r="H266"/>
  <c r="F266"/>
  <c r="H265"/>
  <c r="F265"/>
  <c r="H262"/>
  <c r="F262"/>
  <c r="H261"/>
  <c r="F261"/>
  <c r="H260"/>
  <c r="F260"/>
  <c r="H248"/>
  <c r="F248"/>
  <c r="H244"/>
  <c r="F244"/>
  <c r="H239"/>
  <c r="F239"/>
  <c r="H227"/>
  <c r="F227"/>
  <c r="H226"/>
  <c r="F226"/>
  <c r="H225"/>
  <c r="H219"/>
  <c r="F219"/>
  <c r="H206"/>
  <c r="F206"/>
  <c r="H205"/>
  <c r="F205"/>
  <c r="H204"/>
  <c r="F204"/>
  <c r="H138"/>
  <c r="F138"/>
  <c r="H137"/>
  <c r="F137"/>
  <c r="H136"/>
  <c r="F136"/>
  <c r="H135"/>
  <c r="F135"/>
  <c r="H134"/>
  <c r="F134"/>
  <c r="H121"/>
  <c r="F121"/>
  <c r="H119"/>
  <c r="F119"/>
  <c r="H118"/>
  <c r="F118"/>
  <c r="H117"/>
  <c r="F117"/>
  <c r="H116"/>
  <c r="F116"/>
  <c r="H114"/>
  <c r="F114"/>
  <c r="H113"/>
  <c r="F113"/>
  <c r="H101"/>
  <c r="F101"/>
  <c r="H100"/>
  <c r="F100"/>
  <c r="H99"/>
  <c r="F99"/>
  <c r="H98"/>
  <c r="F98"/>
  <c r="H96"/>
  <c r="F96"/>
  <c r="H95"/>
  <c r="F95"/>
  <c r="H93"/>
  <c r="F93"/>
  <c r="H92"/>
  <c r="F92"/>
  <c r="H80"/>
  <c r="F80"/>
  <c r="H79"/>
  <c r="F79"/>
  <c r="H78"/>
  <c r="F78"/>
  <c r="H77"/>
  <c r="F77"/>
  <c r="H75"/>
  <c r="F75"/>
  <c r="H73"/>
  <c r="F73"/>
  <c r="H72"/>
  <c r="F72"/>
  <c r="H71"/>
  <c r="F71"/>
  <c r="H70"/>
  <c r="F70"/>
  <c r="H61"/>
  <c r="F61"/>
  <c r="H60"/>
  <c r="F60"/>
  <c r="H59"/>
  <c r="F59"/>
  <c r="H58"/>
  <c r="F58"/>
  <c r="H57"/>
  <c r="F57"/>
  <c r="H56"/>
  <c r="F56"/>
  <c r="H55"/>
  <c r="F55"/>
  <c r="H51"/>
  <c r="F51"/>
  <c r="H50"/>
  <c r="F50"/>
  <c r="H40"/>
  <c r="F40"/>
  <c r="H39"/>
  <c r="F39"/>
  <c r="H37"/>
  <c r="F37"/>
  <c r="H36"/>
  <c r="F36"/>
  <c r="H35"/>
  <c r="F35"/>
  <c r="H33"/>
  <c r="F33"/>
  <c r="F32"/>
  <c r="H31"/>
  <c r="F31"/>
  <c r="H30"/>
  <c r="F30"/>
  <c r="H29"/>
  <c r="F29"/>
  <c r="H11"/>
  <c r="H12"/>
  <c r="H13"/>
  <c r="H15"/>
  <c r="H16"/>
  <c r="H17"/>
  <c r="H18"/>
  <c r="H19"/>
  <c r="F11"/>
  <c r="F12"/>
  <c r="F13"/>
  <c r="F15"/>
  <c r="F16"/>
  <c r="I16" s="1"/>
  <c r="F17"/>
  <c r="F18"/>
  <c r="I18" s="1"/>
  <c r="F19"/>
  <c r="I19" s="1"/>
  <c r="I285" l="1"/>
  <c r="I197"/>
  <c r="I200"/>
  <c r="I240"/>
  <c r="I142"/>
  <c r="I184"/>
  <c r="I158"/>
  <c r="I166"/>
  <c r="I159"/>
  <c r="I175"/>
  <c r="I176"/>
  <c r="I167"/>
  <c r="I164"/>
  <c r="I163"/>
  <c r="I162"/>
  <c r="I145"/>
  <c r="I144"/>
  <c r="I143"/>
  <c r="I204"/>
  <c r="I15"/>
  <c r="I17"/>
  <c r="I13"/>
  <c r="I12"/>
  <c r="I11"/>
  <c r="I29"/>
  <c r="I30"/>
  <c r="I31"/>
  <c r="I32"/>
  <c r="I33"/>
  <c r="I35"/>
  <c r="I36"/>
  <c r="I37"/>
  <c r="I39"/>
  <c r="I40"/>
  <c r="I50"/>
  <c r="I51"/>
  <c r="I55"/>
  <c r="I56"/>
  <c r="I57"/>
  <c r="I58"/>
  <c r="I59"/>
  <c r="I60"/>
  <c r="I61"/>
  <c r="I70"/>
  <c r="I71"/>
  <c r="I72"/>
  <c r="I73"/>
  <c r="I75"/>
  <c r="I77"/>
  <c r="I78"/>
  <c r="I79"/>
  <c r="I80"/>
  <c r="I92"/>
  <c r="I93"/>
  <c r="I95"/>
  <c r="I96"/>
  <c r="I98"/>
  <c r="I99"/>
  <c r="I100"/>
  <c r="I101"/>
  <c r="I113"/>
  <c r="I114"/>
  <c r="I116"/>
  <c r="I117"/>
  <c r="I118"/>
  <c r="I119"/>
  <c r="I121"/>
  <c r="I134"/>
  <c r="I135"/>
  <c r="I136"/>
  <c r="I137"/>
  <c r="I138"/>
  <c r="I205"/>
  <c r="I206"/>
  <c r="I219"/>
  <c r="I223" s="1"/>
  <c r="I225"/>
  <c r="I226"/>
  <c r="I227"/>
  <c r="I239"/>
  <c r="I243"/>
  <c r="I244"/>
  <c r="I248"/>
  <c r="I260"/>
  <c r="I261"/>
  <c r="I262"/>
  <c r="I265"/>
  <c r="I266"/>
  <c r="I283"/>
  <c r="I290"/>
  <c r="I291"/>
  <c r="I304"/>
  <c r="I305" s="1"/>
  <c r="C17" i="1"/>
  <c r="I242" i="2" l="1"/>
  <c r="I288"/>
  <c r="I156"/>
  <c r="I202"/>
  <c r="I293"/>
  <c r="I267"/>
  <c r="I177"/>
  <c r="I263"/>
  <c r="I249"/>
  <c r="I228"/>
  <c r="I139"/>
  <c r="I207"/>
  <c r="I52"/>
  <c r="I301" l="1"/>
  <c r="C11" i="1" s="1"/>
  <c r="E11" s="1"/>
  <c r="E15" s="1"/>
</calcChain>
</file>

<file path=xl/sharedStrings.xml><?xml version="1.0" encoding="utf-8"?>
<sst xmlns="http://schemas.openxmlformats.org/spreadsheetml/2006/main" count="603" uniqueCount="263">
  <si>
    <t>แบบ ปร.5</t>
  </si>
  <si>
    <t>สรุปผลการประมาณราคาก่อสร้าง</t>
  </si>
  <si>
    <t>ส่วนราชการ</t>
  </si>
  <si>
    <t>กองช่าง  องค์การบริหารส่วนตำบลดินแดง</t>
  </si>
  <si>
    <t>ชื่อโครงการ</t>
  </si>
  <si>
    <t>สถานที่ก่อสร้าง  หม</t>
  </si>
  <si>
    <t>ประมาณการตามแบบ ปร.4 จำนวน 15 แผ่น</t>
  </si>
  <si>
    <t>ลำดับที่</t>
  </si>
  <si>
    <t>รายการ</t>
  </si>
  <si>
    <t>รวม</t>
  </si>
  <si>
    <t>ค่างานต้นทุน</t>
  </si>
  <si>
    <t>(บาท)</t>
  </si>
  <si>
    <t>ค่าก่อสร้าง</t>
  </si>
  <si>
    <t>หมายเหตุ</t>
  </si>
  <si>
    <t>งานอาคาร</t>
  </si>
  <si>
    <t>งานทาง</t>
  </si>
  <si>
    <t>งานสะพานและท่อเหลี่ยม</t>
  </si>
  <si>
    <t>งานที่ไม่รวม Factor F</t>
  </si>
  <si>
    <t>Factor F</t>
  </si>
  <si>
    <t>- ระยะเวลาทำงาน (วัน)</t>
  </si>
  <si>
    <t>เงื่อนไข Factor F</t>
  </si>
  <si>
    <t>- เงินล่วงหน้าจ่าย        0%</t>
  </si>
  <si>
    <t>- เงินประกันผลงานหัก   0%</t>
  </si>
  <si>
    <t>- ภาษีมูลค่าเพิ่ม           7%</t>
  </si>
  <si>
    <t>สรุป</t>
  </si>
  <si>
    <t>รวมค่าก่อสร้างเป็นเงิน</t>
  </si>
  <si>
    <t>(ตัวอักษร)</t>
  </si>
  <si>
    <t>คิดเป็นเงินประมาณ</t>
  </si>
  <si>
    <t>รายการงานก่อสร้าง</t>
  </si>
  <si>
    <t>จำนวน</t>
  </si>
  <si>
    <t>หน่วย</t>
  </si>
  <si>
    <t>วัสดุ</t>
  </si>
  <si>
    <t>ค่าแรงงาน</t>
  </si>
  <si>
    <t>รวมค่าวัสดุ</t>
  </si>
  <si>
    <t>ราคาต่อหน่วย</t>
  </si>
  <si>
    <t>จำนวนเงิน</t>
  </si>
  <si>
    <t>และค่าแรงงาน</t>
  </si>
  <si>
    <t>ฝ่ายประมาณราคา  องค์การบริหารส่วนตำบลดินแดง  (กองช่าง)</t>
  </si>
  <si>
    <t>ประมาณราคาโดย  นายเฉลิม  วิรุณรัตน์  ตำแหน่งผู้อำนวยการกองช่าง</t>
  </si>
  <si>
    <t xml:space="preserve">เมื่อวันที่ </t>
  </si>
  <si>
    <t>ปร.4</t>
  </si>
  <si>
    <t>หน้า 1/15</t>
  </si>
  <si>
    <t>โครงการก่อสร้างระบบผลิตน้ำประปาผิวดินขนาดใหญ่</t>
  </si>
  <si>
    <t>เพื่อชุมชนบ้านควนยาว อัตราการผลิต 10,000 ลิตร/ชม.</t>
  </si>
  <si>
    <t>ฐานของระบบการผลิต</t>
  </si>
  <si>
    <t>งานปรับพื้นที่</t>
  </si>
  <si>
    <t>งานปักผังและจับระดับ</t>
  </si>
  <si>
    <t>งานขุดดิน,ขนดินและถมคืน</t>
  </si>
  <si>
    <t>งานคอนกรีตโครงสร้าง</t>
  </si>
  <si>
    <t>ทรายหยาบรองพื้น</t>
  </si>
  <si>
    <t>คอนกรีตหยาบ</t>
  </si>
  <si>
    <t>แผ่นพื้นคอนกรีตสำเร็จรูป</t>
  </si>
  <si>
    <t>งาน</t>
  </si>
  <si>
    <t>ลบ.ม.</t>
  </si>
  <si>
    <t>ม.</t>
  </si>
  <si>
    <t>ตร.ม.</t>
  </si>
  <si>
    <t>หน้า 2/15</t>
  </si>
  <si>
    <t>งานเหล็กเสริมคอนกรีต</t>
  </si>
  <si>
    <t>เหล็ก RB 6 SR 24</t>
  </si>
  <si>
    <t>เหล็ก RB 9 SR 24</t>
  </si>
  <si>
    <t>เหล็ก DB 12 SD 30</t>
  </si>
  <si>
    <t>เหล็กตะแกรงสำเร็จรูป Ø 4มม. @ 20 มม.</t>
  </si>
  <si>
    <t>ลวดผูกเหล็ก</t>
  </si>
  <si>
    <t>กก.</t>
  </si>
  <si>
    <t>งานไม้แบบ</t>
  </si>
  <si>
    <t>ไม้แบบคอนกรีต</t>
  </si>
  <si>
    <t>ไม้ค้ำยันแบบหล่อคอนกรีต</t>
  </si>
  <si>
    <t>ตะปู</t>
  </si>
  <si>
    <t>งานผนังและผิวพื้น/ผนัง</t>
  </si>
  <si>
    <t>ผนังผิวขัดมัน</t>
  </si>
  <si>
    <t>หน้า 3/15</t>
  </si>
  <si>
    <t>งานเสาเข็ม</t>
  </si>
  <si>
    <t>เสาเข็มรับน้ำหนักปลอดภัยไม่น้อยกว่า 6 ตัน/ต้น</t>
  </si>
  <si>
    <t>ค่าสกัดหัวเสาเข็ม</t>
  </si>
  <si>
    <t>ต้น</t>
  </si>
  <si>
    <t>รวมหัวข้อที่ 1</t>
  </si>
  <si>
    <t>งานอาคารควบคุมการผลิต</t>
  </si>
  <si>
    <t>งานหลังคาและโครงหลังคาเหล็ก</t>
  </si>
  <si>
    <t>กระเบื้องหลังคา กระเบื้องลอนคู่</t>
  </si>
  <si>
    <t>ครอบข้างกระเบื้องหลังคาลอนคู่</t>
  </si>
  <si>
    <t>ปิดลอนไม้เนื้อแข็งขนาด 1" x 6"</t>
  </si>
  <si>
    <t>เชิงชายไม้เนื้อแข็งขนาด 1" x 8"</t>
  </si>
  <si>
    <t>เหล็ก C - 75 x 45 x 15 x 2.3 มม.</t>
  </si>
  <si>
    <t>หน้า 4/15</t>
  </si>
  <si>
    <t>เหล็ก C - 100 x 50 x 20 x 2.3 มม.</t>
  </si>
  <si>
    <t>เหล็ก C - 100 x 50 x 20 x 3.2 มม.</t>
  </si>
  <si>
    <t>เหล็กกล่อง 4" x 4" x 3.2 มม.</t>
  </si>
  <si>
    <t>แผ่น Plate 150 x 150 x 6.0 มม.</t>
  </si>
  <si>
    <t>งานตกแต่งผิวพื้น</t>
  </si>
  <si>
    <t>พื้น คสล. ขัดหยาบ</t>
  </si>
  <si>
    <t>งานผนังและงานตกแต่งผิวผนัง</t>
  </si>
  <si>
    <t>ผนังก่ออิฐบล็อค</t>
  </si>
  <si>
    <t>ผนังผิวฉาบปุนเรียบ</t>
  </si>
  <si>
    <t>งานฉาบปูนโครงสร้าง</t>
  </si>
  <si>
    <t>งานเสาเอ็น + ทับหลัง</t>
  </si>
  <si>
    <t>แผ่น</t>
  </si>
  <si>
    <t>เมตร</t>
  </si>
  <si>
    <t>งานฝ้าเพดาน</t>
  </si>
  <si>
    <t>ฝ้าเพดานยิปซั่มบอร์ด</t>
  </si>
  <si>
    <t>ฝ้าเพดานแผ่นเรียบ</t>
  </si>
  <si>
    <t>งานประตู - หน้าต่าง</t>
  </si>
  <si>
    <t>D1 บานไม้เปิดคู่</t>
  </si>
  <si>
    <t>W1 หน้าต่างบานเกล็ด 3 ช่องบาน</t>
  </si>
  <si>
    <t>ชุด</t>
  </si>
  <si>
    <t>งานทาสี</t>
  </si>
  <si>
    <t>สีรองพื้นกันสนิม โครงสร้างเหล็กหลังคา</t>
  </si>
  <si>
    <t>สีน้ำมัน โครงสร้างเหล็กหลังคา</t>
  </si>
  <si>
    <t>สีน้ำทาภายนอก</t>
  </si>
  <si>
    <t>สีทาภายใน</t>
  </si>
  <si>
    <t>หน้า 5/15</t>
  </si>
  <si>
    <t>หน้า 6/15</t>
  </si>
  <si>
    <t>งานไฟฟ้า</t>
  </si>
  <si>
    <t>โคมไฟฟูลออเรสเซ้นท์ ขนาด 1x36 วัตต์ ขาสปริง</t>
  </si>
  <si>
    <t>โคมไฟฟูลออเรสเซ้นท์ ขนาด 1x18 วัตต์</t>
  </si>
  <si>
    <t>ครอบพลาสติกธรรมดา</t>
  </si>
  <si>
    <t>โคมไฟฟูลออเรสเซ้นท์ ขนาด 1x18 วัตต์ ขาสปริง</t>
  </si>
  <si>
    <t>สวิซท์ เปิด-ปิด แบบฝังบล็อคพลาสติก</t>
  </si>
  <si>
    <t>เต้ารับ</t>
  </si>
  <si>
    <t>โหลดควบคุมระบบ (เฉพาะในห้อง)</t>
  </si>
  <si>
    <t>พร้องติดตั้งอุปกรณ์</t>
  </si>
  <si>
    <t>งานวางสายระบบไฟฟ้า ภายในอาคาร</t>
  </si>
  <si>
    <t>อัน</t>
  </si>
  <si>
    <t>หน้า 7/15</t>
  </si>
  <si>
    <t>งานพื้นภายนอกอาคารใน SCOPE ขนาด 7x7 ม.</t>
  </si>
  <si>
    <t>คอนกรีตโครงสร้าง FC 210 Ksc</t>
  </si>
  <si>
    <t>เหล็กตะแกรงสำเร็จรูป Ø 4 มม. @ 20 มม.</t>
  </si>
  <si>
    <t>ไม้แบบ</t>
  </si>
  <si>
    <t>พื้นผิวขัดหยาบ</t>
  </si>
  <si>
    <t>ลบ.ม</t>
  </si>
  <si>
    <t>รวมหัวข้อที่ 2</t>
  </si>
  <si>
    <t>ระบบตกตะกอน (Clarifier)</t>
  </si>
  <si>
    <t>วัสดุเหล็กเหนียวหนา 6.0 มม. ขนาดØ1,500 มม.x 4.0 ม.</t>
  </si>
  <si>
    <t>ประกอบด้วยระบบ</t>
  </si>
  <si>
    <t>การเกิดตะกอน (Coagulation)</t>
  </si>
  <si>
    <t>การรวมตัวของตะกอน (Flocculation)</t>
  </si>
  <si>
    <t>การตกตะกอน (Settling)</t>
  </si>
  <si>
    <t>หน้า 8/15</t>
  </si>
  <si>
    <t>การดักตะกอนเบา</t>
  </si>
  <si>
    <t>การระบายตะกอน</t>
  </si>
  <si>
    <t>รวมหัวข้อที่ 3</t>
  </si>
  <si>
    <t>ระบบกรองน้ำ (Sand Filter)</t>
  </si>
  <si>
    <t>วัสดุเหล็กเหนียวหนา 6.0 มม. ขนาดØ1,500 มม.</t>
  </si>
  <si>
    <t>Ø 3 นิ้ว ท่อน้ำล้างกรองทิ้งขนาด Ø3 นิ้ว และ</t>
  </si>
  <si>
    <t>ท่อระบายอากาศ</t>
  </si>
  <si>
    <t>หัวกรอง PP2 นิ้ว</t>
  </si>
  <si>
    <t>ชุดแผ่นเหล็กเจาะรู 25 มม. ตามแบบ</t>
  </si>
  <si>
    <t>กรวดกรองขนาด 3 - 5 มม. หนา 10 ซม.ทรายกรอง</t>
  </si>
  <si>
    <t>ขนาด 0.5 - 0.8 มม. หนา 40 ซม. หนารวม 50 ซม.</t>
  </si>
  <si>
    <t>สารกรองแอนทราไซท์ ขนาด 1.00 - 2.00 ม. หนา 50 ซม.</t>
  </si>
  <si>
    <t>การล้างย้อนด้วยน้ำที่แรงดัน 10 -12 เมตรน้ำ</t>
  </si>
  <si>
    <t>หน้า 9/15</t>
  </si>
  <si>
    <t>ช่องเข้าไปบำรุงรักษาขนาด 500 มม. พร้อมหน้าจาน</t>
  </si>
  <si>
    <t>บันไดทางขั้นพร้อมชานพัก</t>
  </si>
  <si>
    <t>รวมหัวข้อที่ 4</t>
  </si>
  <si>
    <t>ระบบท่อและประตูน้ำควบคุมระบบผลิตเป็นท่อ PVC</t>
  </si>
  <si>
    <t>ท่อ PVC ขนาด Ø2" และ 3" PN8.5 และระบบประตูน้ำ</t>
  </si>
  <si>
    <t>ปีกผีเสื้อหรือบอลวาล์ว (Ball Valeve) 2" และ 3"</t>
  </si>
  <si>
    <t>ประกอบด้วย</t>
  </si>
  <si>
    <t>ระบบท่อภายในระบบผลิตน้ำ</t>
  </si>
  <si>
    <t>ระบบประตูน้ำควบคุมระบบผลิตน้ำ</t>
  </si>
  <si>
    <t>รวมหัวข้อที่ 5</t>
  </si>
  <si>
    <t>หน้า 10/15</t>
  </si>
  <si>
    <t>ระบบเก็บน้ำประปา (Storage Tank)</t>
  </si>
  <si>
    <t>x 12.00 ม. ความจุ 21,000 ลิตร พร้อมท่อจ่ายน้ำ</t>
  </si>
  <si>
    <t>รวมหัวข้อที่ 6</t>
  </si>
  <si>
    <t>ระบบจ่ายสารเคมี (Chemical Dosing) พร้อมระบบท่อ</t>
  </si>
  <si>
    <t>ปั๊มจ่ายสารส้ม (Alum Dosing Pump) 8L B198/Hr.</t>
  </si>
  <si>
    <t>ปั๊มจ่ายคลอดรีน (C1 Dosing Pump) 8L/Hr.</t>
  </si>
  <si>
    <t>ปั๊มจ่ายปูนขาว (Lime 1 Dosing Pump) 8L/Hr.</t>
  </si>
  <si>
    <t>รวมหัวข้อที่ 7</t>
  </si>
  <si>
    <t>หน้า 11/15</t>
  </si>
  <si>
    <t>ระบบฆ่าเชื้อโรคและระบบกำจัดกลิ่นในน้ำ</t>
  </si>
  <si>
    <t>(Disinfection and Disodor-Color) ประกอบด้วย</t>
  </si>
  <si>
    <t>เครื่องผลิตก๊าซโอโซน ขนาด 1 gm/hr.</t>
  </si>
  <si>
    <t>มีการผลิตก๊าซเป็นแบบแท่งแก้วคู่และสามารถกัน</t>
  </si>
  <si>
    <t>น้ำได้ในขณะที่เครื่องทำงานปกติ พร้อมชุดอุปกรณ์</t>
  </si>
  <si>
    <t>เติมก๊าซโอโซนลงน้ำ</t>
  </si>
  <si>
    <t>รวมหัวข้อที่ 8</t>
  </si>
  <si>
    <t>ระบบถังผสมสารเคมี (Chemical Mixing Tank)</t>
  </si>
  <si>
    <t>ถังผสมสารส้มPVC,PE หรือFiberglass ขนาด 500 L</t>
  </si>
  <si>
    <t>ถังผสมคลอรีนPVC,PE หรือFiberglass ขนาด 500 L</t>
  </si>
  <si>
    <t>ถังผสมปูนขาวPVC,PE หรือFiberglass ขนาด 500 L</t>
  </si>
  <si>
    <t>รวมหัวข้อที่ 9</t>
  </si>
  <si>
    <t>ถัง</t>
  </si>
  <si>
    <t>หน้า 12/15</t>
  </si>
  <si>
    <t>ระบบปั๊มสูบน้ำดิบและน้ำประปารวมชุดท่อรวมจ่าย</t>
  </si>
  <si>
    <t>รวมหัวข้อที่ 10</t>
  </si>
  <si>
    <t>ระบบไฟฟ้าควบคุมระบบผลิตน้ำ 220V,50Hz,IP2W ประกอบด้วย</t>
  </si>
  <si>
    <t>ตู้ควบคุมภายในอาคารผลิตน้ำพร้อมสายไฟฟ้า</t>
  </si>
  <si>
    <t>จากตู้ควบคุมถึงอุปกรณ์ไฟฟ้าทุกชนิดภายในอาคาร</t>
  </si>
  <si>
    <t>รวมถึงระบบสายสัญญาณทั้งหมดโดยเครื่องสูบ</t>
  </si>
  <si>
    <t>น้ำดิบอยู่ห่างจากอาคารไม่เกิน 50 เมตร</t>
  </si>
  <si>
    <t>งานติดตั้งสายล่อฟ้า</t>
  </si>
  <si>
    <t>รวมหัวข้อที่ 11</t>
  </si>
  <si>
    <t>หน้า 13/15</t>
  </si>
  <si>
    <t>สารเคมีสำหรับทดลองเดินระบบ</t>
  </si>
  <si>
    <t>Polyalumminium Chloride Powder</t>
  </si>
  <si>
    <t>Liquid Caustic Soda</t>
  </si>
  <si>
    <t>Lodium Hypochloride</t>
  </si>
  <si>
    <t>รวมหัวข้อที่ 12</t>
  </si>
  <si>
    <t>งานผลการวิเคราะห์ จากหน่วยงานราชการ</t>
  </si>
  <si>
    <t>ผลวิเคราะห์น้ำ</t>
  </si>
  <si>
    <t>งานเจาะสำรวจชั้นดิน</t>
  </si>
  <si>
    <t>หลุม</t>
  </si>
  <si>
    <t>รวมหัวข้อที่ 13</t>
  </si>
  <si>
    <t>พร้อมค่าแรงขุด - กลบและประกอบท่อ</t>
  </si>
  <si>
    <t>1. ท่อส่งน้ำดิบและท่อจ่ายน้ำประปา</t>
  </si>
  <si>
    <t>น้ำประปาทั้งหมด</t>
  </si>
  <si>
    <t>รวมหัวข้อที่ 14</t>
  </si>
  <si>
    <t>งานขอติดตั้งมิเตอร์และสายไฟฟ้าแรงต่ำ</t>
  </si>
  <si>
    <t>รวมหัวข้อที่ 15</t>
  </si>
  <si>
    <t>หน้า15/15</t>
  </si>
  <si>
    <t>รวมราคาวัสดุและแรงงานระบบผลิตน้ำประปา</t>
  </si>
  <si>
    <t>ขนาดใหญ่เพื่อชุมชน</t>
  </si>
  <si>
    <t>งานอื่นๆ</t>
  </si>
  <si>
    <t>ป้ายโครการ</t>
  </si>
  <si>
    <t>ป้าย</t>
  </si>
  <si>
    <t>รวมงานอื่นๆ</t>
  </si>
  <si>
    <t>ลงชื่อ</t>
  </si>
  <si>
    <t>ผู้ประมาณการ</t>
  </si>
  <si>
    <t>(นายเฉลิม  วิรุณรัตน์)</t>
  </si>
  <si>
    <t>ผู้อำนวยการกองช่าง</t>
  </si>
  <si>
    <t>ผู้ตรวจสอบ</t>
  </si>
  <si>
    <t>เห็นชอบ</t>
  </si>
  <si>
    <t>(นายเจริญ  ปีดแก้ว)</t>
  </si>
  <si>
    <t>ปลัดองค์การบริหารส่วนตำบลดินแดง</t>
  </si>
  <si>
    <t>อนุมัติ</t>
  </si>
  <si>
    <t>(นายมนัส  แสนภักดี)</t>
  </si>
  <si>
    <t>นายกองค์การบริหารส่วนตำบลดินแดง</t>
  </si>
  <si>
    <t>ม้วน</t>
  </si>
  <si>
    <t>Hard PVC Water Stop ขนาด 12"</t>
  </si>
  <si>
    <t>ผนังก่ออิฐมอญครึ่งแผ่น (อิฐแดงสี่รู ท้องตลาด)</t>
  </si>
  <si>
    <t>ไม้อุดหัวจันทัน 1½" x3"</t>
  </si>
  <si>
    <t>ไม้อุดหัวแป 1½"x3"</t>
  </si>
  <si>
    <t>ประกอบด้วยท่อภายในถังรับน้ำเข้ากรอง</t>
  </si>
  <si>
    <t>วัสดุเหล็กเหนียวหนา 6.0 มม. ขนาดØ1,500 มม.x 2.0 ม.</t>
  </si>
  <si>
    <t>พร้อมบันไดทางขึ้นและชานพัก</t>
  </si>
  <si>
    <t>ท่อระบายอากาศช่องเข้าไปบำรุงรักษษา</t>
  </si>
  <si>
    <t xml:space="preserve">ท่อระบายตะกอน </t>
  </si>
  <si>
    <t>ฐานปั๊ม + ชุดท่อ+อื่นๆ รวมจ่าย</t>
  </si>
  <si>
    <t>ติดตั้งมิเตอร์ไฟฟ้า 15 แอทปฺ 220 โวลท์ หรือ 380 โวลท์</t>
  </si>
  <si>
    <t xml:space="preserve"> สายไฟฟ้า + รวมค่าแรงติดตั้ง</t>
  </si>
  <si>
    <t>- ดอกเบี้ยเงินกู้           6%</t>
  </si>
  <si>
    <t>2. ท่อส่งน้ำดิบและท่อจ่ายน้ำประปา</t>
  </si>
  <si>
    <t>3. อุปกรณ์ประกอบระบบท่อน้ำดิบและท่อจ่าย</t>
  </si>
  <si>
    <t>ขนาดเส้นผ่านศูนย์กลาง 3"</t>
  </si>
  <si>
    <t>ขนาดเส้นผ่านศูนย์กลาง 4"</t>
  </si>
  <si>
    <t>i</t>
  </si>
  <si>
    <t>คอนกรีตโครงสร้าง</t>
  </si>
  <si>
    <t>ระบบท่อส่งน้ำดิบและท่อจ่ายน้ำประปาใช้ท่อ PVC ชั้น 8.5 ความยาวประมาณ 3,700 เมตร</t>
  </si>
  <si>
    <t>หน้า14/15</t>
  </si>
  <si>
    <t>ประมาณราคาเมื่อวันที่  27  กันยายน  2559</t>
  </si>
  <si>
    <t>(นางสาวจารุลิน    รักษา)</t>
  </si>
  <si>
    <t>นักทรัพยากรบุคคล</t>
  </si>
  <si>
    <t>โครงการก่อสร้างระบบประปาหมู่บ้าน แบบผิวดินขนาดใหญ่ หมู่ที่ 4 บ้านควนยาว</t>
  </si>
  <si>
    <t>บ้านควนยาว หมู่ที่ 4  ตำบลดินแดง อำเภอลำทับ  จังหวัดกระบี่</t>
  </si>
  <si>
    <t>ประมาณราคาค่าก่อสร้าง โครงการก่อสร้างระบบประปาหมู่บ้าน แบบผิวดินขนาดใหญ่ หมู่ที่ 4 บ้านควนยาว</t>
  </si>
  <si>
    <t>สถานที่ก่อสร้าง บ้านควนยาว หมู่ที่ 4 ตำบลดินแดง  อำเภอลำทับ  จังหวัดกระบี่</t>
  </si>
  <si>
    <t>ปั๊มสูบน้ำ ขนาด 2 แรงม้า</t>
  </si>
  <si>
    <t>นายเจริญ  ปีดแก้ว</t>
  </si>
  <si>
    <t>นายเฉลิม  วิรุณรัตน์</t>
  </si>
  <si>
    <t>นายมนัส  แสนภักดี</t>
  </si>
  <si>
    <t>นางสาวจารุลิน  รักษา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</si>
</sst>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000_-;\-* #,##0.0000_-;_-* &quot;-&quot;??_-;_-@_-"/>
    <numFmt numFmtId="188" formatCode="[$-D87041E]d\ mmmm\ yyyy;@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name val="Angsana New"/>
      <family val="1"/>
    </font>
    <font>
      <sz val="16"/>
      <name val="Arial"/>
      <family val="2"/>
    </font>
    <font>
      <sz val="16"/>
      <color indexed="8"/>
      <name val="Angsana New"/>
      <family val="1"/>
    </font>
    <font>
      <b/>
      <u/>
      <sz val="16"/>
      <name val="TH SarabunPSK"/>
      <family val="2"/>
    </font>
    <font>
      <sz val="16"/>
      <color indexed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color indexed="10"/>
      <name val="TH SarabunPSK"/>
      <family val="2"/>
    </font>
    <font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3" fontId="2" fillId="0" borderId="0" xfId="1" applyFont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4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2" fillId="0" borderId="1" xfId="1" applyNumberFormat="1" applyFont="1" applyBorder="1"/>
    <xf numFmtId="43" fontId="2" fillId="0" borderId="0" xfId="0" applyNumberFormat="1" applyFont="1"/>
    <xf numFmtId="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Border="1"/>
    <xf numFmtId="0" fontId="13" fillId="0" borderId="0" xfId="0" applyFont="1"/>
    <xf numFmtId="0" fontId="5" fillId="0" borderId="1" xfId="0" applyFont="1" applyBorder="1" applyAlignment="1">
      <alignment horizontal="right" vertical="center"/>
    </xf>
    <xf numFmtId="49" fontId="5" fillId="0" borderId="1" xfId="0" applyNumberFormat="1" applyFont="1" applyBorder="1"/>
    <xf numFmtId="43" fontId="2" fillId="0" borderId="0" xfId="1" applyFont="1" applyAlignment="1">
      <alignment horizontal="right"/>
    </xf>
    <xf numFmtId="43" fontId="5" fillId="0" borderId="2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5" fillId="0" borderId="1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43" fontId="6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horizontal="right" vertical="center"/>
    </xf>
    <xf numFmtId="43" fontId="7" fillId="0" borderId="1" xfId="1" applyFont="1" applyBorder="1" applyAlignment="1">
      <alignment horizontal="right"/>
    </xf>
    <xf numFmtId="43" fontId="5" fillId="0" borderId="2" xfId="1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43" fontId="5" fillId="0" borderId="4" xfId="1" applyFont="1" applyBorder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7" fontId="6" fillId="0" borderId="1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43" fontId="6" fillId="2" borderId="1" xfId="1" applyFont="1" applyFill="1" applyBorder="1" applyAlignment="1">
      <alignment horizontal="right" vertical="center"/>
    </xf>
    <xf numFmtId="43" fontId="7" fillId="2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/>
    </xf>
    <xf numFmtId="187" fontId="8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left"/>
    </xf>
    <xf numFmtId="0" fontId="7" fillId="0" borderId="4" xfId="0" applyFont="1" applyBorder="1" applyAlignment="1">
      <alignment horizontal="center" vertical="center"/>
    </xf>
    <xf numFmtId="49" fontId="7" fillId="0" borderId="4" xfId="0" applyNumberFormat="1" applyFont="1" applyBorder="1"/>
    <xf numFmtId="43" fontId="7" fillId="0" borderId="4" xfId="1" applyFont="1" applyBorder="1" applyAlignment="1">
      <alignment horizontal="right" vertical="center"/>
    </xf>
    <xf numFmtId="43" fontId="7" fillId="0" borderId="4" xfId="1" applyFont="1" applyBorder="1" applyAlignment="1">
      <alignment horizontal="right"/>
    </xf>
    <xf numFmtId="43" fontId="6" fillId="0" borderId="4" xfId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43" fontId="7" fillId="0" borderId="2" xfId="1" applyFont="1" applyBorder="1" applyAlignment="1">
      <alignment horizontal="right" vertical="center"/>
    </xf>
    <xf numFmtId="43" fontId="6" fillId="0" borderId="2" xfId="1" applyFont="1" applyBorder="1" applyAlignment="1">
      <alignment horizontal="right" vertical="center"/>
    </xf>
    <xf numFmtId="43" fontId="7" fillId="0" borderId="2" xfId="1" applyFont="1" applyBorder="1" applyAlignment="1">
      <alignment horizontal="right"/>
    </xf>
    <xf numFmtId="49" fontId="7" fillId="0" borderId="2" xfId="0" applyNumberFormat="1" applyFont="1" applyBorder="1"/>
    <xf numFmtId="187" fontId="8" fillId="0" borderId="2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/>
    </xf>
    <xf numFmtId="187" fontId="7" fillId="0" borderId="2" xfId="0" applyNumberFormat="1" applyFont="1" applyBorder="1" applyAlignment="1">
      <alignment horizontal="center"/>
    </xf>
    <xf numFmtId="187" fontId="7" fillId="2" borderId="1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49" fontId="7" fillId="0" borderId="3" xfId="0" applyNumberFormat="1" applyFont="1" applyBorder="1"/>
    <xf numFmtId="43" fontId="7" fillId="0" borderId="3" xfId="1" applyFont="1" applyBorder="1" applyAlignment="1">
      <alignment horizontal="right" vertical="center"/>
    </xf>
    <xf numFmtId="43" fontId="7" fillId="0" borderId="3" xfId="1" applyFont="1" applyBorder="1" applyAlignment="1">
      <alignment horizontal="right"/>
    </xf>
    <xf numFmtId="43" fontId="6" fillId="0" borderId="3" xfId="1" applyFont="1" applyBorder="1" applyAlignment="1">
      <alignment horizontal="right" vertical="center"/>
    </xf>
    <xf numFmtId="187" fontId="7" fillId="0" borderId="3" xfId="0" applyNumberFormat="1" applyFont="1" applyBorder="1" applyAlignment="1">
      <alignment horizontal="center"/>
    </xf>
    <xf numFmtId="49" fontId="1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9" fontId="15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187" fontId="8" fillId="0" borderId="3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right" vertical="center"/>
    </xf>
    <xf numFmtId="43" fontId="5" fillId="2" borderId="1" xfId="1" applyFont="1" applyFill="1" applyBorder="1" applyAlignment="1">
      <alignment horizontal="right"/>
    </xf>
    <xf numFmtId="187" fontId="5" fillId="2" borderId="1" xfId="0" applyNumberFormat="1" applyFont="1" applyFill="1" applyBorder="1" applyAlignment="1">
      <alignment horizontal="center"/>
    </xf>
    <xf numFmtId="187" fontId="1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3" fontId="6" fillId="2" borderId="2" xfId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right" vertical="center"/>
    </xf>
    <xf numFmtId="187" fontId="6" fillId="2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43" fontId="7" fillId="2" borderId="4" xfId="1" applyFont="1" applyFill="1" applyBorder="1" applyAlignment="1">
      <alignment horizontal="right" vertical="center"/>
    </xf>
    <xf numFmtId="43" fontId="6" fillId="2" borderId="4" xfId="1" applyFont="1" applyFill="1" applyBorder="1" applyAlignment="1">
      <alignment horizontal="right" vertical="center"/>
    </xf>
    <xf numFmtId="43" fontId="7" fillId="2" borderId="4" xfId="1" applyFont="1" applyFill="1" applyBorder="1" applyAlignment="1">
      <alignment horizontal="right"/>
    </xf>
    <xf numFmtId="187" fontId="5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187" fontId="5" fillId="0" borderId="2" xfId="0" applyNumberFormat="1" applyFont="1" applyBorder="1" applyAlignment="1">
      <alignment horizontal="center" vertical="center"/>
    </xf>
    <xf numFmtId="15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7" fillId="0" borderId="0" xfId="0" applyNumberFormat="1" applyFont="1"/>
    <xf numFmtId="43" fontId="13" fillId="0" borderId="0" xfId="1" applyFont="1"/>
    <xf numFmtId="43" fontId="1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3" fontId="3" fillId="0" borderId="5" xfId="1" applyFont="1" applyBorder="1" applyAlignment="1">
      <alignment horizontal="left"/>
    </xf>
    <xf numFmtId="43" fontId="3" fillId="0" borderId="8" xfId="1" applyFont="1" applyBorder="1" applyAlignment="1">
      <alignment horizontal="left"/>
    </xf>
    <xf numFmtId="43" fontId="3" fillId="0" borderId="6" xfId="1" applyFont="1" applyBorder="1" applyAlignment="1">
      <alignment horizontal="left"/>
    </xf>
    <xf numFmtId="0" fontId="2" fillId="0" borderId="0" xfId="0" applyFont="1" applyAlignment="1">
      <alignment horizontal="left"/>
    </xf>
    <xf numFmtId="188" fontId="2" fillId="0" borderId="0" xfId="1" applyNumberFormat="1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3" fontId="5" fillId="0" borderId="7" xfId="1" applyFont="1" applyBorder="1" applyAlignment="1">
      <alignment horizontal="center" vertical="center"/>
    </xf>
    <xf numFmtId="43" fontId="5" fillId="0" borderId="10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3" fontId="5" fillId="0" borderId="2" xfId="1" applyFont="1" applyBorder="1" applyAlignment="1">
      <alignment horizontal="right" vertical="center"/>
    </xf>
    <xf numFmtId="43" fontId="5" fillId="0" borderId="4" xfId="1" applyFont="1" applyBorder="1" applyAlignment="1">
      <alignment horizontal="right" vertical="center"/>
    </xf>
    <xf numFmtId="188" fontId="2" fillId="0" borderId="13" xfId="1" applyNumberFormat="1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3" fontId="5" fillId="0" borderId="7" xfId="1" applyFont="1" applyBorder="1" applyAlignment="1">
      <alignment horizontal="right" vertical="center"/>
    </xf>
    <xf numFmtId="43" fontId="5" fillId="0" borderId="10" xfId="1" applyFont="1" applyBorder="1" applyAlignment="1">
      <alignment horizontal="right" vertical="center"/>
    </xf>
    <xf numFmtId="0" fontId="2" fillId="0" borderId="13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8F8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topLeftCell="A10" workbookViewId="0">
      <selection activeCell="F32" sqref="F32"/>
    </sheetView>
  </sheetViews>
  <sheetFormatPr defaultRowHeight="21"/>
  <cols>
    <col min="1" max="1" width="11.5" style="1" customWidth="1"/>
    <col min="2" max="2" width="19.875" style="1" customWidth="1"/>
    <col min="3" max="3" width="14.875" style="6" customWidth="1"/>
    <col min="4" max="4" width="11.375" style="6" customWidth="1"/>
    <col min="5" max="5" width="14.875" style="6" customWidth="1"/>
    <col min="6" max="6" width="21.25" style="1" customWidth="1"/>
    <col min="7" max="7" width="9" style="1"/>
    <col min="8" max="8" width="14.625" style="1" customWidth="1"/>
    <col min="9" max="16384" width="9" style="1"/>
  </cols>
  <sheetData>
    <row r="1" spans="1:10">
      <c r="F1" s="107" t="s">
        <v>0</v>
      </c>
    </row>
    <row r="2" spans="1:10">
      <c r="A2" s="116" t="s">
        <v>1</v>
      </c>
      <c r="B2" s="116"/>
      <c r="C2" s="116"/>
      <c r="D2" s="116"/>
      <c r="E2" s="116"/>
      <c r="F2" s="116"/>
    </row>
    <row r="3" spans="1:10">
      <c r="A3" s="1" t="s">
        <v>2</v>
      </c>
      <c r="B3" s="1" t="s">
        <v>3</v>
      </c>
    </row>
    <row r="4" spans="1:10">
      <c r="A4" s="1" t="s">
        <v>4</v>
      </c>
      <c r="B4" s="1" t="s">
        <v>254</v>
      </c>
    </row>
    <row r="5" spans="1:10">
      <c r="A5" s="1" t="s">
        <v>5</v>
      </c>
      <c r="B5" s="1" t="s">
        <v>255</v>
      </c>
    </row>
    <row r="6" spans="1:10">
      <c r="A6" s="1" t="s">
        <v>6</v>
      </c>
    </row>
    <row r="7" spans="1:10">
      <c r="A7" s="1" t="s">
        <v>251</v>
      </c>
      <c r="C7" s="109"/>
    </row>
    <row r="8" spans="1:10" s="3" customFormat="1">
      <c r="A8" s="2"/>
      <c r="B8" s="2"/>
      <c r="C8" s="7" t="s">
        <v>9</v>
      </c>
      <c r="D8" s="7"/>
      <c r="E8" s="7" t="s">
        <v>9</v>
      </c>
      <c r="F8" s="2"/>
    </row>
    <row r="9" spans="1:10" s="3" customFormat="1">
      <c r="A9" s="4" t="s">
        <v>7</v>
      </c>
      <c r="B9" s="4" t="s">
        <v>8</v>
      </c>
      <c r="C9" s="8" t="s">
        <v>10</v>
      </c>
      <c r="D9" s="8" t="s">
        <v>18</v>
      </c>
      <c r="E9" s="8" t="s">
        <v>12</v>
      </c>
      <c r="F9" s="4" t="s">
        <v>13</v>
      </c>
    </row>
    <row r="10" spans="1:10" s="3" customFormat="1">
      <c r="A10" s="5"/>
      <c r="B10" s="5"/>
      <c r="C10" s="9" t="s">
        <v>11</v>
      </c>
      <c r="D10" s="9"/>
      <c r="E10" s="9" t="s">
        <v>11</v>
      </c>
      <c r="F10" s="5"/>
    </row>
    <row r="11" spans="1:10">
      <c r="A11" s="11">
        <v>1</v>
      </c>
      <c r="B11" s="12" t="s">
        <v>14</v>
      </c>
      <c r="C11" s="13">
        <f>ปร.4!I301</f>
        <v>2773899.9775999999</v>
      </c>
      <c r="D11" s="18">
        <v>1.3035000000000001</v>
      </c>
      <c r="E11" s="13">
        <f>C11*D11</f>
        <v>3615778.6208016002</v>
      </c>
      <c r="F11" s="14" t="s">
        <v>19</v>
      </c>
      <c r="J11" s="19"/>
    </row>
    <row r="12" spans="1:10">
      <c r="A12" s="11">
        <v>2</v>
      </c>
      <c r="B12" s="12" t="s">
        <v>15</v>
      </c>
      <c r="C12" s="13">
        <v>0</v>
      </c>
      <c r="D12" s="18">
        <v>0</v>
      </c>
      <c r="E12" s="13">
        <v>0</v>
      </c>
      <c r="F12" s="15" t="s">
        <v>20</v>
      </c>
    </row>
    <row r="13" spans="1:10">
      <c r="A13" s="11">
        <v>3</v>
      </c>
      <c r="B13" s="12" t="s">
        <v>16</v>
      </c>
      <c r="C13" s="13">
        <v>0</v>
      </c>
      <c r="D13" s="18">
        <v>0</v>
      </c>
      <c r="E13" s="13">
        <v>0</v>
      </c>
      <c r="F13" s="14" t="s">
        <v>21</v>
      </c>
    </row>
    <row r="14" spans="1:10">
      <c r="A14" s="11">
        <v>4</v>
      </c>
      <c r="B14" s="12" t="s">
        <v>17</v>
      </c>
      <c r="C14" s="13">
        <v>3000</v>
      </c>
      <c r="D14" s="18">
        <v>1</v>
      </c>
      <c r="E14" s="13">
        <f>C14*D14</f>
        <v>3000</v>
      </c>
      <c r="F14" s="14" t="s">
        <v>242</v>
      </c>
    </row>
    <row r="15" spans="1:10">
      <c r="A15" s="4" t="s">
        <v>24</v>
      </c>
      <c r="B15" s="117" t="s">
        <v>25</v>
      </c>
      <c r="C15" s="117"/>
      <c r="D15" s="117"/>
      <c r="E15" s="13">
        <f>E11+E12+E13+E14</f>
        <v>3618778.6208016002</v>
      </c>
      <c r="F15" s="14" t="s">
        <v>22</v>
      </c>
    </row>
    <row r="16" spans="1:10">
      <c r="A16" s="10"/>
      <c r="B16" s="117" t="s">
        <v>27</v>
      </c>
      <c r="C16" s="117"/>
      <c r="D16" s="117"/>
      <c r="E16" s="13">
        <v>3618000</v>
      </c>
      <c r="F16" s="14" t="s">
        <v>23</v>
      </c>
    </row>
    <row r="17" spans="1:8" ht="26.25">
      <c r="A17" s="118" t="s">
        <v>26</v>
      </c>
      <c r="B17" s="119"/>
      <c r="C17" s="120" t="str">
        <f>BAHTTEXT(E16)</f>
        <v>สามล้านหกแสนหนึ่งหมื่นแปดพันบาทถ้วน</v>
      </c>
      <c r="D17" s="121"/>
      <c r="E17" s="121"/>
      <c r="F17" s="122"/>
      <c r="H17" s="112"/>
    </row>
    <row r="20" spans="1:8">
      <c r="A20" s="107" t="s">
        <v>218</v>
      </c>
      <c r="B20" s="115" t="s">
        <v>259</v>
      </c>
      <c r="C20" s="6" t="s">
        <v>219</v>
      </c>
      <c r="D20" s="107" t="s">
        <v>218</v>
      </c>
      <c r="E20" s="1" t="s">
        <v>259</v>
      </c>
      <c r="F20" s="6" t="s">
        <v>223</v>
      </c>
    </row>
    <row r="21" spans="1:8">
      <c r="B21" s="111" t="s">
        <v>224</v>
      </c>
      <c r="D21" s="1"/>
      <c r="E21" s="17" t="s">
        <v>224</v>
      </c>
      <c r="F21" s="6"/>
    </row>
    <row r="22" spans="1:8">
      <c r="B22" s="111" t="s">
        <v>225</v>
      </c>
      <c r="D22" s="1"/>
      <c r="E22" s="17" t="s">
        <v>225</v>
      </c>
      <c r="F22" s="6"/>
    </row>
    <row r="23" spans="1:8">
      <c r="B23" s="17"/>
      <c r="D23" s="1"/>
      <c r="E23" s="17"/>
      <c r="F23" s="6"/>
    </row>
    <row r="24" spans="1:8">
      <c r="A24" s="107" t="s">
        <v>218</v>
      </c>
      <c r="B24" s="115" t="s">
        <v>260</v>
      </c>
      <c r="C24" s="6" t="s">
        <v>219</v>
      </c>
    </row>
    <row r="25" spans="1:8">
      <c r="B25" s="111" t="s">
        <v>220</v>
      </c>
      <c r="D25" s="107" t="s">
        <v>218</v>
      </c>
      <c r="E25" s="1" t="s">
        <v>261</v>
      </c>
      <c r="F25" s="6" t="s">
        <v>226</v>
      </c>
    </row>
    <row r="26" spans="1:8">
      <c r="B26" s="111" t="s">
        <v>221</v>
      </c>
      <c r="D26" s="1"/>
      <c r="E26" s="17" t="s">
        <v>227</v>
      </c>
      <c r="F26" s="6"/>
    </row>
    <row r="27" spans="1:8">
      <c r="B27" s="17"/>
      <c r="D27" s="1"/>
      <c r="E27" s="17" t="s">
        <v>228</v>
      </c>
      <c r="F27" s="6"/>
    </row>
    <row r="28" spans="1:8">
      <c r="A28" s="107" t="s">
        <v>218</v>
      </c>
      <c r="B28" s="115" t="s">
        <v>262</v>
      </c>
      <c r="C28" s="6" t="s">
        <v>219</v>
      </c>
    </row>
    <row r="29" spans="1:8">
      <c r="B29" s="111" t="s">
        <v>252</v>
      </c>
    </row>
    <row r="30" spans="1:8">
      <c r="B30" s="111" t="s">
        <v>253</v>
      </c>
    </row>
    <row r="32" spans="1:8">
      <c r="A32" s="107" t="s">
        <v>218</v>
      </c>
      <c r="B32" s="111"/>
      <c r="C32" s="6" t="s">
        <v>222</v>
      </c>
    </row>
    <row r="33" spans="2:2">
      <c r="B33" s="111" t="s">
        <v>220</v>
      </c>
    </row>
    <row r="34" spans="2:2">
      <c r="B34" s="111" t="s">
        <v>221</v>
      </c>
    </row>
  </sheetData>
  <mergeCells count="5">
    <mergeCell ref="A2:F2"/>
    <mergeCell ref="B15:D15"/>
    <mergeCell ref="B16:D16"/>
    <mergeCell ref="A17:B17"/>
    <mergeCell ref="C17:F17"/>
  </mergeCells>
  <pageMargins left="0.23622047244094491" right="3.937007874015748E-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15"/>
  <sheetViews>
    <sheetView topLeftCell="A250" zoomScaleNormal="100" zoomScaleSheetLayoutView="110" workbookViewId="0">
      <selection activeCell="E219" sqref="E219"/>
    </sheetView>
  </sheetViews>
  <sheetFormatPr defaultRowHeight="21"/>
  <cols>
    <col min="1" max="1" width="5.75" style="1" customWidth="1"/>
    <col min="2" max="2" width="37" style="1" customWidth="1"/>
    <col min="3" max="3" width="9.875" style="35" customWidth="1"/>
    <col min="4" max="4" width="4.875" style="1" customWidth="1"/>
    <col min="5" max="8" width="12.5" style="35" customWidth="1"/>
    <col min="9" max="9" width="13" style="35" customWidth="1"/>
    <col min="10" max="10" width="9" style="16" customWidth="1"/>
    <col min="11" max="11" width="9" style="1" customWidth="1"/>
    <col min="12" max="12" width="20.25" style="1" customWidth="1"/>
    <col min="13" max="16384" width="9" style="1"/>
  </cols>
  <sheetData>
    <row r="1" spans="1:13">
      <c r="A1" s="1" t="s">
        <v>256</v>
      </c>
      <c r="I1" s="35" t="s">
        <v>40</v>
      </c>
      <c r="J1" s="16" t="s">
        <v>41</v>
      </c>
    </row>
    <row r="2" spans="1:13">
      <c r="A2" s="1" t="s">
        <v>257</v>
      </c>
    </row>
    <row r="3" spans="1:13">
      <c r="A3" s="1" t="s">
        <v>37</v>
      </c>
    </row>
    <row r="4" spans="1:13">
      <c r="A4" s="123" t="s">
        <v>38</v>
      </c>
      <c r="B4" s="123"/>
      <c r="C4" s="123"/>
      <c r="D4" s="123"/>
      <c r="E4" s="35" t="s">
        <v>39</v>
      </c>
      <c r="F4" s="135">
        <v>42640</v>
      </c>
      <c r="G4" s="135"/>
    </row>
    <row r="5" spans="1:13" s="28" customFormat="1" ht="23.25">
      <c r="A5" s="125" t="s">
        <v>7</v>
      </c>
      <c r="B5" s="125" t="s">
        <v>28</v>
      </c>
      <c r="C5" s="140" t="s">
        <v>29</v>
      </c>
      <c r="D5" s="125" t="s">
        <v>30</v>
      </c>
      <c r="E5" s="129" t="s">
        <v>31</v>
      </c>
      <c r="F5" s="130"/>
      <c r="G5" s="129" t="s">
        <v>32</v>
      </c>
      <c r="H5" s="130"/>
      <c r="I5" s="43" t="s">
        <v>33</v>
      </c>
      <c r="J5" s="131" t="s">
        <v>13</v>
      </c>
      <c r="K5" s="27"/>
    </row>
    <row r="6" spans="1:13" s="28" customFormat="1" ht="23.25">
      <c r="A6" s="126"/>
      <c r="B6" s="126"/>
      <c r="C6" s="141"/>
      <c r="D6" s="126"/>
      <c r="E6" s="44" t="s">
        <v>34</v>
      </c>
      <c r="F6" s="44" t="s">
        <v>35</v>
      </c>
      <c r="G6" s="45" t="s">
        <v>34</v>
      </c>
      <c r="H6" s="46" t="s">
        <v>35</v>
      </c>
      <c r="I6" s="46" t="s">
        <v>36</v>
      </c>
      <c r="J6" s="132"/>
      <c r="K6" s="27"/>
    </row>
    <row r="7" spans="1:13" s="29" customFormat="1" ht="23.25">
      <c r="A7" s="136" t="s">
        <v>42</v>
      </c>
      <c r="B7" s="137"/>
      <c r="C7" s="40"/>
      <c r="D7" s="20"/>
      <c r="E7" s="40"/>
      <c r="F7" s="40"/>
      <c r="G7" s="40"/>
      <c r="H7" s="40"/>
      <c r="I7" s="40"/>
      <c r="J7" s="51"/>
    </row>
    <row r="8" spans="1:13" s="28" customFormat="1" ht="23.25">
      <c r="A8" s="138" t="s">
        <v>43</v>
      </c>
      <c r="B8" s="139"/>
      <c r="C8" s="41"/>
      <c r="D8" s="21"/>
      <c r="E8" s="41"/>
      <c r="F8" s="40"/>
      <c r="G8" s="42"/>
      <c r="H8" s="40"/>
      <c r="I8" s="40"/>
      <c r="J8" s="22"/>
      <c r="K8" s="27"/>
    </row>
    <row r="9" spans="1:13" s="32" customFormat="1">
      <c r="A9" s="30">
        <v>1</v>
      </c>
      <c r="B9" s="31" t="s">
        <v>44</v>
      </c>
      <c r="C9" s="41"/>
      <c r="D9" s="21"/>
      <c r="E9" s="42"/>
      <c r="F9" s="40"/>
      <c r="G9" s="42"/>
      <c r="H9" s="40"/>
      <c r="I9" s="40"/>
      <c r="J9" s="52"/>
    </row>
    <row r="10" spans="1:13" s="32" customFormat="1">
      <c r="A10" s="33">
        <v>1.1000000000000001</v>
      </c>
      <c r="B10" s="34" t="s">
        <v>45</v>
      </c>
      <c r="C10" s="41"/>
      <c r="D10" s="21"/>
      <c r="E10" s="42"/>
      <c r="F10" s="40"/>
      <c r="G10" s="42"/>
      <c r="H10" s="40"/>
      <c r="I10" s="40"/>
      <c r="J10" s="52"/>
      <c r="M10" s="32" t="s">
        <v>247</v>
      </c>
    </row>
    <row r="11" spans="1:13" s="28" customFormat="1" ht="23.25">
      <c r="A11" s="21"/>
      <c r="B11" s="23" t="s">
        <v>45</v>
      </c>
      <c r="C11" s="41">
        <v>80</v>
      </c>
      <c r="D11" s="21" t="s">
        <v>55</v>
      </c>
      <c r="E11" s="42">
        <v>0</v>
      </c>
      <c r="F11" s="40">
        <f t="shared" ref="F11:F19" si="0">C11*E11</f>
        <v>0</v>
      </c>
      <c r="G11" s="42">
        <v>99</v>
      </c>
      <c r="H11" s="40">
        <f t="shared" ref="H11:H19" si="1">C11*G11</f>
        <v>7920</v>
      </c>
      <c r="I11" s="40">
        <f t="shared" ref="I11:I19" si="2">F11+H11</f>
        <v>7920</v>
      </c>
      <c r="J11" s="53"/>
      <c r="K11" s="27"/>
    </row>
    <row r="12" spans="1:13" s="28" customFormat="1" ht="23.25">
      <c r="A12" s="21"/>
      <c r="B12" s="23" t="s">
        <v>46</v>
      </c>
      <c r="C12" s="41">
        <v>1</v>
      </c>
      <c r="D12" s="21" t="s">
        <v>52</v>
      </c>
      <c r="E12" s="42">
        <v>0</v>
      </c>
      <c r="F12" s="40">
        <f t="shared" si="0"/>
        <v>0</v>
      </c>
      <c r="G12" s="42">
        <v>5000</v>
      </c>
      <c r="H12" s="40">
        <f t="shared" si="1"/>
        <v>5000</v>
      </c>
      <c r="I12" s="40">
        <f t="shared" si="2"/>
        <v>5000</v>
      </c>
      <c r="J12" s="53"/>
      <c r="K12" s="27"/>
    </row>
    <row r="13" spans="1:13" s="28" customFormat="1" ht="23.25">
      <c r="A13" s="21"/>
      <c r="B13" s="23" t="s">
        <v>47</v>
      </c>
      <c r="C13" s="41">
        <v>94</v>
      </c>
      <c r="D13" s="21" t="s">
        <v>53</v>
      </c>
      <c r="E13" s="42">
        <v>0</v>
      </c>
      <c r="F13" s="40">
        <f t="shared" si="0"/>
        <v>0</v>
      </c>
      <c r="G13" s="42">
        <v>100</v>
      </c>
      <c r="H13" s="40">
        <f t="shared" si="1"/>
        <v>9400</v>
      </c>
      <c r="I13" s="40">
        <f t="shared" si="2"/>
        <v>9400</v>
      </c>
      <c r="J13" s="53"/>
      <c r="K13" s="27"/>
    </row>
    <row r="14" spans="1:13" s="28" customFormat="1" ht="23.25">
      <c r="A14" s="33">
        <v>1.2</v>
      </c>
      <c r="B14" s="34" t="s">
        <v>48</v>
      </c>
      <c r="C14" s="41"/>
      <c r="D14" s="21"/>
      <c r="E14" s="42"/>
      <c r="F14" s="40"/>
      <c r="G14" s="42"/>
      <c r="H14" s="40"/>
      <c r="I14" s="40"/>
      <c r="J14" s="53"/>
      <c r="K14" s="27"/>
    </row>
    <row r="15" spans="1:13" s="28" customFormat="1" ht="23.25">
      <c r="A15" s="21"/>
      <c r="B15" s="23" t="s">
        <v>49</v>
      </c>
      <c r="C15" s="41">
        <v>12</v>
      </c>
      <c r="D15" s="21" t="s">
        <v>53</v>
      </c>
      <c r="E15" s="42">
        <v>373.83</v>
      </c>
      <c r="F15" s="40">
        <f t="shared" si="0"/>
        <v>4485.96</v>
      </c>
      <c r="G15" s="42">
        <v>91</v>
      </c>
      <c r="H15" s="40">
        <f t="shared" si="1"/>
        <v>1092</v>
      </c>
      <c r="I15" s="40">
        <f t="shared" si="2"/>
        <v>5577.96</v>
      </c>
      <c r="J15" s="53"/>
      <c r="K15" s="27"/>
    </row>
    <row r="16" spans="1:13" s="28" customFormat="1" ht="23.25">
      <c r="A16" s="21"/>
      <c r="B16" s="23" t="s">
        <v>50</v>
      </c>
      <c r="C16" s="41">
        <v>5</v>
      </c>
      <c r="D16" s="21" t="s">
        <v>53</v>
      </c>
      <c r="E16" s="42">
        <v>1892.53</v>
      </c>
      <c r="F16" s="40">
        <f t="shared" si="0"/>
        <v>9462.65</v>
      </c>
      <c r="G16" s="42">
        <v>398</v>
      </c>
      <c r="H16" s="40">
        <f t="shared" si="1"/>
        <v>1990</v>
      </c>
      <c r="I16" s="40">
        <f t="shared" si="2"/>
        <v>11452.65</v>
      </c>
      <c r="J16" s="53"/>
      <c r="K16" s="27"/>
    </row>
    <row r="17" spans="1:11" s="28" customFormat="1" ht="23.25">
      <c r="A17" s="21"/>
      <c r="B17" s="23" t="s">
        <v>248</v>
      </c>
      <c r="C17" s="41">
        <v>20</v>
      </c>
      <c r="D17" s="21" t="s">
        <v>53</v>
      </c>
      <c r="E17" s="42">
        <v>2126.17</v>
      </c>
      <c r="F17" s="40">
        <f t="shared" si="0"/>
        <v>42523.4</v>
      </c>
      <c r="G17" s="42">
        <v>498</v>
      </c>
      <c r="H17" s="40">
        <f t="shared" si="1"/>
        <v>9960</v>
      </c>
      <c r="I17" s="40">
        <f t="shared" si="2"/>
        <v>52483.4</v>
      </c>
      <c r="J17" s="53"/>
      <c r="K17" s="27"/>
    </row>
    <row r="18" spans="1:11" s="28" customFormat="1" ht="23.25">
      <c r="A18" s="21"/>
      <c r="B18" s="23" t="s">
        <v>51</v>
      </c>
      <c r="C18" s="41">
        <v>16</v>
      </c>
      <c r="D18" s="21" t="s">
        <v>55</v>
      </c>
      <c r="E18" s="42">
        <v>300</v>
      </c>
      <c r="F18" s="40">
        <f t="shared" si="0"/>
        <v>4800</v>
      </c>
      <c r="G18" s="42">
        <v>25</v>
      </c>
      <c r="H18" s="40">
        <f t="shared" si="1"/>
        <v>400</v>
      </c>
      <c r="I18" s="40">
        <f t="shared" si="2"/>
        <v>5200</v>
      </c>
      <c r="J18" s="53"/>
      <c r="K18" s="27"/>
    </row>
    <row r="19" spans="1:11" s="28" customFormat="1" ht="23.25">
      <c r="A19" s="21"/>
      <c r="B19" s="23" t="s">
        <v>230</v>
      </c>
      <c r="C19" s="41">
        <v>1</v>
      </c>
      <c r="D19" s="21" t="s">
        <v>229</v>
      </c>
      <c r="E19" s="42">
        <v>8750</v>
      </c>
      <c r="F19" s="40">
        <f t="shared" si="0"/>
        <v>8750</v>
      </c>
      <c r="G19" s="42">
        <v>80</v>
      </c>
      <c r="H19" s="40">
        <f t="shared" si="1"/>
        <v>80</v>
      </c>
      <c r="I19" s="40">
        <f t="shared" si="2"/>
        <v>8830</v>
      </c>
      <c r="J19" s="53"/>
      <c r="K19" s="27"/>
    </row>
    <row r="20" spans="1:11" s="28" customFormat="1" ht="23.25">
      <c r="A20" s="21"/>
      <c r="B20" s="23"/>
      <c r="C20" s="41"/>
      <c r="D20" s="21"/>
      <c r="E20" s="42"/>
      <c r="F20" s="40"/>
      <c r="G20" s="42"/>
      <c r="H20" s="40"/>
      <c r="I20" s="40"/>
      <c r="J20" s="53"/>
      <c r="K20" s="27"/>
    </row>
    <row r="21" spans="1:11" s="28" customFormat="1" ht="23.25">
      <c r="A21" s="21"/>
      <c r="B21" s="23"/>
      <c r="C21" s="41"/>
      <c r="D21" s="21"/>
      <c r="E21" s="42"/>
      <c r="F21" s="40"/>
      <c r="G21" s="42"/>
      <c r="H21" s="40"/>
      <c r="I21" s="40"/>
      <c r="J21" s="53"/>
      <c r="K21" s="27"/>
    </row>
    <row r="22" spans="1:11">
      <c r="A22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22" s="35" t="s">
        <v>40</v>
      </c>
      <c r="J22" s="16" t="s">
        <v>56</v>
      </c>
    </row>
    <row r="23" spans="1:11">
      <c r="A23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24" spans="1:11">
      <c r="A24" s="1" t="s">
        <v>37</v>
      </c>
    </row>
    <row r="25" spans="1:11">
      <c r="A25" s="142" t="s">
        <v>38</v>
      </c>
      <c r="B25" s="142"/>
      <c r="C25" s="142"/>
      <c r="D25" s="142"/>
      <c r="E25" s="35" t="s">
        <v>39</v>
      </c>
      <c r="F25" s="135">
        <f>F4</f>
        <v>42640</v>
      </c>
      <c r="G25" s="135"/>
    </row>
    <row r="26" spans="1:11" s="28" customFormat="1" ht="23.25">
      <c r="A26" s="125" t="s">
        <v>7</v>
      </c>
      <c r="B26" s="125" t="s">
        <v>28</v>
      </c>
      <c r="C26" s="133" t="s">
        <v>29</v>
      </c>
      <c r="D26" s="125" t="s">
        <v>30</v>
      </c>
      <c r="E26" s="129" t="s">
        <v>31</v>
      </c>
      <c r="F26" s="130"/>
      <c r="G26" s="129" t="s">
        <v>32</v>
      </c>
      <c r="H26" s="130"/>
      <c r="I26" s="43" t="s">
        <v>33</v>
      </c>
      <c r="J26" s="125" t="s">
        <v>13</v>
      </c>
      <c r="K26" s="27"/>
    </row>
    <row r="27" spans="1:11" s="28" customFormat="1" ht="23.25">
      <c r="A27" s="126"/>
      <c r="B27" s="126"/>
      <c r="C27" s="134"/>
      <c r="D27" s="126"/>
      <c r="E27" s="44" t="s">
        <v>34</v>
      </c>
      <c r="F27" s="44" t="s">
        <v>35</v>
      </c>
      <c r="G27" s="45" t="s">
        <v>34</v>
      </c>
      <c r="H27" s="46" t="s">
        <v>35</v>
      </c>
      <c r="I27" s="46" t="s">
        <v>36</v>
      </c>
      <c r="J27" s="126"/>
      <c r="K27" s="27"/>
    </row>
    <row r="28" spans="1:11" s="29" customFormat="1" ht="23.25">
      <c r="A28" s="47">
        <v>1.3</v>
      </c>
      <c r="B28" s="48" t="s">
        <v>57</v>
      </c>
      <c r="C28" s="40"/>
      <c r="D28" s="20"/>
      <c r="E28" s="40"/>
      <c r="F28" s="40"/>
      <c r="G28" s="40"/>
      <c r="H28" s="40"/>
      <c r="I28" s="40"/>
      <c r="J28" s="51"/>
    </row>
    <row r="29" spans="1:11" s="28" customFormat="1" ht="23.25">
      <c r="A29" s="21"/>
      <c r="B29" s="26" t="s">
        <v>58</v>
      </c>
      <c r="C29" s="41">
        <v>48.84</v>
      </c>
      <c r="D29" s="21" t="s">
        <v>63</v>
      </c>
      <c r="E29" s="41">
        <v>21.54</v>
      </c>
      <c r="F29" s="40">
        <f t="shared" ref="F29:F40" si="3">C29*E29</f>
        <v>1052.0136</v>
      </c>
      <c r="G29" s="42">
        <v>4.0999999999999996</v>
      </c>
      <c r="H29" s="40">
        <f t="shared" ref="H29:H40" si="4">C29*G29</f>
        <v>200.244</v>
      </c>
      <c r="I29" s="40">
        <f t="shared" ref="I29:I40" si="5">F29+H29</f>
        <v>1252.2575999999999</v>
      </c>
      <c r="J29" s="22"/>
      <c r="K29" s="27"/>
    </row>
    <row r="30" spans="1:11" s="32" customFormat="1">
      <c r="A30" s="21"/>
      <c r="B30" s="23" t="s">
        <v>59</v>
      </c>
      <c r="C30" s="41">
        <v>168.66</v>
      </c>
      <c r="D30" s="21" t="s">
        <v>63</v>
      </c>
      <c r="E30" s="42">
        <v>21.49</v>
      </c>
      <c r="F30" s="40">
        <f t="shared" si="3"/>
        <v>3624.5033999999996</v>
      </c>
      <c r="G30" s="42">
        <v>4.0999999999999996</v>
      </c>
      <c r="H30" s="40">
        <f t="shared" si="4"/>
        <v>691.50599999999997</v>
      </c>
      <c r="I30" s="40">
        <f t="shared" si="5"/>
        <v>4316.0093999999999</v>
      </c>
      <c r="J30" s="52"/>
    </row>
    <row r="31" spans="1:11" s="32" customFormat="1">
      <c r="A31" s="21"/>
      <c r="B31" s="23" t="s">
        <v>60</v>
      </c>
      <c r="C31" s="41">
        <v>172.72</v>
      </c>
      <c r="D31" s="21" t="s">
        <v>63</v>
      </c>
      <c r="E31" s="42">
        <v>21.49</v>
      </c>
      <c r="F31" s="40">
        <f t="shared" si="3"/>
        <v>3711.7527999999998</v>
      </c>
      <c r="G31" s="42">
        <v>3.3</v>
      </c>
      <c r="H31" s="40">
        <f t="shared" si="4"/>
        <v>569.976</v>
      </c>
      <c r="I31" s="40">
        <f t="shared" si="5"/>
        <v>4281.7287999999999</v>
      </c>
      <c r="J31" s="52"/>
    </row>
    <row r="32" spans="1:11" s="28" customFormat="1" ht="23.25">
      <c r="A32" s="21"/>
      <c r="B32" s="23" t="s">
        <v>61</v>
      </c>
      <c r="C32" s="41">
        <v>27</v>
      </c>
      <c r="D32" s="21" t="s">
        <v>55</v>
      </c>
      <c r="E32" s="42">
        <v>32</v>
      </c>
      <c r="F32" s="40">
        <f t="shared" si="3"/>
        <v>864</v>
      </c>
      <c r="G32" s="42">
        <v>5</v>
      </c>
      <c r="H32" s="40">
        <f t="shared" si="4"/>
        <v>135</v>
      </c>
      <c r="I32" s="40">
        <f t="shared" si="5"/>
        <v>999</v>
      </c>
      <c r="J32" s="53"/>
      <c r="K32" s="27"/>
    </row>
    <row r="33" spans="1:11" s="28" customFormat="1" ht="23.25">
      <c r="A33" s="21"/>
      <c r="B33" s="23" t="s">
        <v>62</v>
      </c>
      <c r="C33" s="41">
        <v>58</v>
      </c>
      <c r="D33" s="21" t="s">
        <v>63</v>
      </c>
      <c r="E33" s="42">
        <v>37.380000000000003</v>
      </c>
      <c r="F33" s="40">
        <f t="shared" si="3"/>
        <v>2168.04</v>
      </c>
      <c r="G33" s="42">
        <v>0</v>
      </c>
      <c r="H33" s="40">
        <f t="shared" si="4"/>
        <v>0</v>
      </c>
      <c r="I33" s="40">
        <f t="shared" si="5"/>
        <v>2168.04</v>
      </c>
      <c r="J33" s="53"/>
      <c r="K33" s="27"/>
    </row>
    <row r="34" spans="1:11" s="28" customFormat="1" ht="23.25">
      <c r="A34" s="33">
        <v>1.4</v>
      </c>
      <c r="B34" s="34" t="s">
        <v>64</v>
      </c>
      <c r="C34" s="41"/>
      <c r="D34" s="21"/>
      <c r="E34" s="42"/>
      <c r="F34" s="40"/>
      <c r="G34" s="42"/>
      <c r="H34" s="40"/>
      <c r="I34" s="40"/>
      <c r="J34" s="53"/>
      <c r="K34" s="27"/>
    </row>
    <row r="35" spans="1:11" s="28" customFormat="1" ht="23.25">
      <c r="A35" s="21"/>
      <c r="B35" s="23" t="s">
        <v>65</v>
      </c>
      <c r="C35" s="41">
        <v>92</v>
      </c>
      <c r="D35" s="21" t="s">
        <v>55</v>
      </c>
      <c r="E35" s="42">
        <v>400</v>
      </c>
      <c r="F35" s="40">
        <f t="shared" si="3"/>
        <v>36800</v>
      </c>
      <c r="G35" s="42">
        <v>133</v>
      </c>
      <c r="H35" s="40">
        <f t="shared" si="4"/>
        <v>12236</v>
      </c>
      <c r="I35" s="40">
        <f t="shared" si="5"/>
        <v>49036</v>
      </c>
      <c r="J35" s="53"/>
      <c r="K35" s="27"/>
    </row>
    <row r="36" spans="1:11" s="28" customFormat="1" ht="23.25">
      <c r="A36" s="21"/>
      <c r="B36" s="23" t="s">
        <v>66</v>
      </c>
      <c r="C36" s="41">
        <v>30</v>
      </c>
      <c r="D36" s="21" t="s">
        <v>55</v>
      </c>
      <c r="E36" s="42">
        <v>300</v>
      </c>
      <c r="F36" s="40">
        <f t="shared" si="3"/>
        <v>9000</v>
      </c>
      <c r="G36" s="42">
        <v>133</v>
      </c>
      <c r="H36" s="40">
        <f t="shared" si="4"/>
        <v>3990</v>
      </c>
      <c r="I36" s="40">
        <f t="shared" si="5"/>
        <v>12990</v>
      </c>
      <c r="J36" s="53"/>
      <c r="K36" s="27"/>
    </row>
    <row r="37" spans="1:11" s="28" customFormat="1" ht="23.25">
      <c r="A37" s="21"/>
      <c r="B37" s="23" t="s">
        <v>67</v>
      </c>
      <c r="C37" s="41">
        <v>64</v>
      </c>
      <c r="D37" s="21" t="s">
        <v>63</v>
      </c>
      <c r="E37" s="42">
        <v>35.82</v>
      </c>
      <c r="F37" s="40">
        <f t="shared" si="3"/>
        <v>2292.48</v>
      </c>
      <c r="G37" s="42">
        <v>0</v>
      </c>
      <c r="H37" s="40">
        <f t="shared" si="4"/>
        <v>0</v>
      </c>
      <c r="I37" s="40">
        <f t="shared" si="5"/>
        <v>2292.48</v>
      </c>
      <c r="J37" s="53"/>
      <c r="K37" s="27"/>
    </row>
    <row r="38" spans="1:11" s="28" customFormat="1" ht="23.25">
      <c r="A38" s="33">
        <v>1.5</v>
      </c>
      <c r="B38" s="34" t="s">
        <v>68</v>
      </c>
      <c r="C38" s="41"/>
      <c r="D38" s="21"/>
      <c r="E38" s="42"/>
      <c r="F38" s="40"/>
      <c r="G38" s="42"/>
      <c r="H38" s="40"/>
      <c r="I38" s="40"/>
      <c r="J38" s="53"/>
      <c r="K38" s="27"/>
    </row>
    <row r="39" spans="1:11" s="28" customFormat="1" ht="23.25">
      <c r="A39" s="21"/>
      <c r="B39" s="23" t="s">
        <v>231</v>
      </c>
      <c r="C39" s="41">
        <v>5</v>
      </c>
      <c r="D39" s="21" t="s">
        <v>55</v>
      </c>
      <c r="E39" s="42">
        <v>196</v>
      </c>
      <c r="F39" s="40">
        <f t="shared" si="3"/>
        <v>980</v>
      </c>
      <c r="G39" s="42">
        <v>84</v>
      </c>
      <c r="H39" s="40">
        <f t="shared" si="4"/>
        <v>420</v>
      </c>
      <c r="I39" s="40">
        <f t="shared" si="5"/>
        <v>1400</v>
      </c>
      <c r="J39" s="53"/>
      <c r="K39" s="27"/>
    </row>
    <row r="40" spans="1:11" s="28" customFormat="1" ht="23.25">
      <c r="A40" s="21"/>
      <c r="B40" s="23" t="s">
        <v>69</v>
      </c>
      <c r="C40" s="41">
        <v>50</v>
      </c>
      <c r="D40" s="21" t="s">
        <v>55</v>
      </c>
      <c r="E40" s="42">
        <v>66</v>
      </c>
      <c r="F40" s="40">
        <f t="shared" si="3"/>
        <v>3300</v>
      </c>
      <c r="G40" s="42">
        <v>87</v>
      </c>
      <c r="H40" s="40">
        <f t="shared" si="4"/>
        <v>4350</v>
      </c>
      <c r="I40" s="40">
        <f t="shared" si="5"/>
        <v>7650</v>
      </c>
      <c r="J40" s="53"/>
      <c r="K40" s="27"/>
    </row>
    <row r="41" spans="1:11" s="28" customFormat="1" ht="23.25">
      <c r="A41" s="21"/>
      <c r="B41" s="23"/>
      <c r="C41" s="41"/>
      <c r="D41" s="21"/>
      <c r="E41" s="42"/>
      <c r="F41" s="40"/>
      <c r="G41" s="42"/>
      <c r="H41" s="40"/>
      <c r="I41" s="40"/>
      <c r="J41" s="53"/>
      <c r="K41" s="27"/>
    </row>
    <row r="42" spans="1:11" s="28" customFormat="1" ht="23.25">
      <c r="A42" s="21"/>
      <c r="B42" s="23"/>
      <c r="C42" s="41"/>
      <c r="D42" s="21"/>
      <c r="E42" s="42"/>
      <c r="F42" s="40"/>
      <c r="G42" s="42"/>
      <c r="H42" s="40"/>
      <c r="I42" s="40"/>
      <c r="J42" s="53"/>
      <c r="K42" s="27"/>
    </row>
    <row r="43" spans="1:11">
      <c r="A43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43" s="35" t="s">
        <v>40</v>
      </c>
      <c r="J43" s="16" t="s">
        <v>70</v>
      </c>
    </row>
    <row r="44" spans="1:11">
      <c r="A44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45" spans="1:11">
      <c r="A45" s="1" t="s">
        <v>37</v>
      </c>
    </row>
    <row r="46" spans="1:11">
      <c r="A46" s="123" t="s">
        <v>38</v>
      </c>
      <c r="B46" s="123"/>
      <c r="C46" s="123"/>
      <c r="D46" s="123"/>
      <c r="E46" s="35" t="s">
        <v>39</v>
      </c>
      <c r="F46" s="124">
        <f>F4</f>
        <v>42640</v>
      </c>
      <c r="G46" s="124"/>
    </row>
    <row r="47" spans="1:11" s="28" customFormat="1" ht="23.25">
      <c r="A47" s="125" t="s">
        <v>7</v>
      </c>
      <c r="B47" s="125" t="s">
        <v>28</v>
      </c>
      <c r="C47" s="140" t="s">
        <v>29</v>
      </c>
      <c r="D47" s="125" t="s">
        <v>30</v>
      </c>
      <c r="E47" s="129" t="s">
        <v>31</v>
      </c>
      <c r="F47" s="130"/>
      <c r="G47" s="129" t="s">
        <v>32</v>
      </c>
      <c r="H47" s="130"/>
      <c r="I47" s="43" t="s">
        <v>33</v>
      </c>
      <c r="J47" s="131" t="s">
        <v>13</v>
      </c>
      <c r="K47" s="27"/>
    </row>
    <row r="48" spans="1:11" s="28" customFormat="1" ht="23.25">
      <c r="A48" s="126"/>
      <c r="B48" s="126"/>
      <c r="C48" s="141"/>
      <c r="D48" s="126"/>
      <c r="E48" s="44" t="s">
        <v>34</v>
      </c>
      <c r="F48" s="44" t="s">
        <v>35</v>
      </c>
      <c r="G48" s="45" t="s">
        <v>34</v>
      </c>
      <c r="H48" s="46" t="s">
        <v>35</v>
      </c>
      <c r="I48" s="46" t="s">
        <v>36</v>
      </c>
      <c r="J48" s="132"/>
      <c r="K48" s="27"/>
    </row>
    <row r="49" spans="1:11" s="29" customFormat="1" ht="23.25">
      <c r="A49" s="47">
        <v>1.6</v>
      </c>
      <c r="B49" s="48" t="s">
        <v>71</v>
      </c>
      <c r="C49" s="40"/>
      <c r="D49" s="20"/>
      <c r="E49" s="40"/>
      <c r="F49" s="40"/>
      <c r="G49" s="40"/>
      <c r="H49" s="40"/>
      <c r="I49" s="40"/>
      <c r="J49" s="51"/>
    </row>
    <row r="50" spans="1:11" s="28" customFormat="1" ht="23.25">
      <c r="A50" s="21"/>
      <c r="B50" s="26" t="s">
        <v>72</v>
      </c>
      <c r="C50" s="41">
        <v>43</v>
      </c>
      <c r="D50" s="21" t="s">
        <v>74</v>
      </c>
      <c r="E50" s="41">
        <v>1500</v>
      </c>
      <c r="F50" s="40">
        <f t="shared" ref="F50:F61" si="6">C50*E50</f>
        <v>64500</v>
      </c>
      <c r="G50" s="42">
        <v>1100</v>
      </c>
      <c r="H50" s="40">
        <f t="shared" ref="H50:H61" si="7">C50*G50</f>
        <v>47300</v>
      </c>
      <c r="I50" s="40">
        <f t="shared" ref="I50:I61" si="8">F50+H50</f>
        <v>111800</v>
      </c>
      <c r="J50" s="22"/>
      <c r="K50" s="27"/>
    </row>
    <row r="51" spans="1:11" s="32" customFormat="1">
      <c r="A51" s="21"/>
      <c r="B51" s="23" t="s">
        <v>73</v>
      </c>
      <c r="C51" s="41">
        <v>43</v>
      </c>
      <c r="D51" s="21" t="s">
        <v>74</v>
      </c>
      <c r="E51" s="42">
        <v>0</v>
      </c>
      <c r="F51" s="40">
        <f t="shared" si="6"/>
        <v>0</v>
      </c>
      <c r="G51" s="42">
        <v>150</v>
      </c>
      <c r="H51" s="40">
        <f t="shared" si="7"/>
        <v>6450</v>
      </c>
      <c r="I51" s="40">
        <f t="shared" si="8"/>
        <v>6450</v>
      </c>
      <c r="J51" s="52"/>
    </row>
    <row r="52" spans="1:11" s="32" customFormat="1">
      <c r="A52" s="56"/>
      <c r="B52" s="59" t="s">
        <v>75</v>
      </c>
      <c r="C52" s="55"/>
      <c r="D52" s="56"/>
      <c r="E52" s="57"/>
      <c r="F52" s="54"/>
      <c r="G52" s="57"/>
      <c r="H52" s="54"/>
      <c r="I52" s="60">
        <f>I11+I12+I13+I15+I16+I17+I18+I19+I29+I30+I31+I32+I33+I35+I36+I37+I39+I40+I50+I51</f>
        <v>310499.5258</v>
      </c>
      <c r="J52" s="58"/>
    </row>
    <row r="53" spans="1:11" s="28" customFormat="1" ht="23.25">
      <c r="A53" s="30">
        <v>2</v>
      </c>
      <c r="B53" s="61" t="s">
        <v>76</v>
      </c>
      <c r="C53" s="41"/>
      <c r="D53" s="21"/>
      <c r="E53" s="42"/>
      <c r="F53" s="40"/>
      <c r="G53" s="42"/>
      <c r="H53" s="40"/>
      <c r="I53" s="40"/>
      <c r="J53" s="53"/>
      <c r="K53" s="27"/>
    </row>
    <row r="54" spans="1:11" s="28" customFormat="1" ht="23.25">
      <c r="A54" s="33">
        <v>2.1</v>
      </c>
      <c r="B54" s="34" t="s">
        <v>77</v>
      </c>
      <c r="C54" s="41"/>
      <c r="D54" s="21"/>
      <c r="E54" s="42"/>
      <c r="F54" s="40"/>
      <c r="G54" s="42"/>
      <c r="H54" s="40"/>
      <c r="I54" s="40"/>
      <c r="J54" s="53"/>
      <c r="K54" s="27"/>
    </row>
    <row r="55" spans="1:11" s="28" customFormat="1" ht="23.25">
      <c r="A55" s="21"/>
      <c r="B55" s="23" t="s">
        <v>78</v>
      </c>
      <c r="C55" s="41">
        <v>36</v>
      </c>
      <c r="D55" s="21" t="s">
        <v>55</v>
      </c>
      <c r="E55" s="42">
        <v>99.06</v>
      </c>
      <c r="F55" s="40">
        <f t="shared" si="6"/>
        <v>3566.16</v>
      </c>
      <c r="G55" s="42">
        <v>45</v>
      </c>
      <c r="H55" s="40">
        <f t="shared" si="7"/>
        <v>1620</v>
      </c>
      <c r="I55" s="40">
        <f t="shared" si="8"/>
        <v>5186.16</v>
      </c>
      <c r="J55" s="53"/>
      <c r="K55" s="27"/>
    </row>
    <row r="56" spans="1:11" s="28" customFormat="1" ht="23.25">
      <c r="A56" s="21"/>
      <c r="B56" s="23" t="s">
        <v>79</v>
      </c>
      <c r="C56" s="41">
        <v>12</v>
      </c>
      <c r="D56" s="21" t="s">
        <v>54</v>
      </c>
      <c r="E56" s="42">
        <v>39.25</v>
      </c>
      <c r="F56" s="40">
        <f t="shared" si="6"/>
        <v>471</v>
      </c>
      <c r="G56" s="42">
        <v>22.5</v>
      </c>
      <c r="H56" s="40">
        <f t="shared" si="7"/>
        <v>270</v>
      </c>
      <c r="I56" s="40">
        <f t="shared" si="8"/>
        <v>741</v>
      </c>
      <c r="J56" s="53"/>
      <c r="K56" s="27"/>
    </row>
    <row r="57" spans="1:11" s="28" customFormat="1" ht="23.25">
      <c r="A57" s="21"/>
      <c r="B57" s="23" t="s">
        <v>80</v>
      </c>
      <c r="C57" s="41">
        <v>24</v>
      </c>
      <c r="D57" s="21" t="s">
        <v>54</v>
      </c>
      <c r="E57" s="42">
        <v>150</v>
      </c>
      <c r="F57" s="40">
        <f t="shared" si="6"/>
        <v>3600</v>
      </c>
      <c r="G57" s="42">
        <v>89</v>
      </c>
      <c r="H57" s="40">
        <f t="shared" si="7"/>
        <v>2136</v>
      </c>
      <c r="I57" s="40">
        <f t="shared" si="8"/>
        <v>5736</v>
      </c>
      <c r="J57" s="53"/>
      <c r="K57" s="27"/>
    </row>
    <row r="58" spans="1:11" s="28" customFormat="1" ht="23.25">
      <c r="A58" s="21"/>
      <c r="B58" s="23" t="s">
        <v>81</v>
      </c>
      <c r="C58" s="41">
        <v>24</v>
      </c>
      <c r="D58" s="21" t="s">
        <v>54</v>
      </c>
      <c r="E58" s="42">
        <v>190</v>
      </c>
      <c r="F58" s="40">
        <f t="shared" si="6"/>
        <v>4560</v>
      </c>
      <c r="G58" s="42">
        <v>89</v>
      </c>
      <c r="H58" s="40">
        <f t="shared" si="7"/>
        <v>2136</v>
      </c>
      <c r="I58" s="40">
        <f t="shared" si="8"/>
        <v>6696</v>
      </c>
      <c r="J58" s="53"/>
      <c r="K58" s="27"/>
    </row>
    <row r="59" spans="1:11" s="28" customFormat="1" ht="23.25">
      <c r="A59" s="21"/>
      <c r="B59" s="23" t="s">
        <v>232</v>
      </c>
      <c r="C59" s="41">
        <v>12</v>
      </c>
      <c r="D59" s="21" t="s">
        <v>54</v>
      </c>
      <c r="E59" s="42">
        <v>90</v>
      </c>
      <c r="F59" s="40">
        <f t="shared" si="6"/>
        <v>1080</v>
      </c>
      <c r="G59" s="42">
        <v>50</v>
      </c>
      <c r="H59" s="40">
        <f t="shared" si="7"/>
        <v>600</v>
      </c>
      <c r="I59" s="40">
        <f t="shared" si="8"/>
        <v>1680</v>
      </c>
      <c r="J59" s="53"/>
      <c r="K59" s="27"/>
    </row>
    <row r="60" spans="1:11" s="28" customFormat="1" ht="23.25">
      <c r="A60" s="21"/>
      <c r="B60" s="23" t="s">
        <v>233</v>
      </c>
      <c r="C60" s="41">
        <v>16</v>
      </c>
      <c r="D60" s="21" t="s">
        <v>54</v>
      </c>
      <c r="E60" s="42">
        <v>90</v>
      </c>
      <c r="F60" s="40">
        <f t="shared" si="6"/>
        <v>1440</v>
      </c>
      <c r="G60" s="42">
        <v>50</v>
      </c>
      <c r="H60" s="40">
        <f t="shared" si="7"/>
        <v>800</v>
      </c>
      <c r="I60" s="40">
        <f t="shared" si="8"/>
        <v>2240</v>
      </c>
      <c r="J60" s="53"/>
      <c r="K60" s="27"/>
    </row>
    <row r="61" spans="1:11" s="28" customFormat="1" ht="23.25">
      <c r="A61" s="21"/>
      <c r="B61" s="23" t="s">
        <v>82</v>
      </c>
      <c r="C61" s="41">
        <v>168</v>
      </c>
      <c r="D61" s="21" t="s">
        <v>63</v>
      </c>
      <c r="E61" s="42">
        <v>34.26</v>
      </c>
      <c r="F61" s="40">
        <f t="shared" si="6"/>
        <v>5755.6799999999994</v>
      </c>
      <c r="G61" s="42">
        <v>10</v>
      </c>
      <c r="H61" s="40">
        <f t="shared" si="7"/>
        <v>1680</v>
      </c>
      <c r="I61" s="40">
        <f t="shared" si="8"/>
        <v>7435.6799999999994</v>
      </c>
      <c r="J61" s="53"/>
      <c r="K61" s="27"/>
    </row>
    <row r="62" spans="1:11" s="28" customFormat="1" ht="23.25">
      <c r="A62" s="21"/>
      <c r="B62" s="23"/>
      <c r="C62" s="41"/>
      <c r="D62" s="21"/>
      <c r="E62" s="42"/>
      <c r="F62" s="40"/>
      <c r="G62" s="42"/>
      <c r="H62" s="40"/>
      <c r="I62" s="40"/>
      <c r="J62" s="53"/>
      <c r="K62" s="27"/>
    </row>
    <row r="63" spans="1:11" s="28" customFormat="1" ht="23.25">
      <c r="A63" s="21"/>
      <c r="B63" s="23"/>
      <c r="C63" s="41"/>
      <c r="D63" s="21"/>
      <c r="E63" s="42"/>
      <c r="F63" s="40"/>
      <c r="G63" s="42"/>
      <c r="H63" s="40"/>
      <c r="I63" s="40"/>
      <c r="J63" s="53"/>
      <c r="K63" s="27"/>
    </row>
    <row r="64" spans="1:11">
      <c r="A64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64" s="35" t="s">
        <v>40</v>
      </c>
      <c r="J64" s="16" t="s">
        <v>83</v>
      </c>
    </row>
    <row r="65" spans="1:11">
      <c r="A65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66" spans="1:11">
      <c r="A66" s="1" t="s">
        <v>37</v>
      </c>
    </row>
    <row r="67" spans="1:11">
      <c r="A67" s="123" t="s">
        <v>38</v>
      </c>
      <c r="B67" s="123"/>
      <c r="C67" s="123"/>
      <c r="D67" s="123"/>
      <c r="E67" s="35" t="s">
        <v>39</v>
      </c>
      <c r="F67" s="124">
        <f>F4</f>
        <v>42640</v>
      </c>
      <c r="G67" s="124"/>
    </row>
    <row r="68" spans="1:11" s="50" customFormat="1" ht="23.25">
      <c r="A68" s="125" t="s">
        <v>7</v>
      </c>
      <c r="B68" s="125" t="s">
        <v>28</v>
      </c>
      <c r="C68" s="127" t="s">
        <v>29</v>
      </c>
      <c r="D68" s="125" t="s">
        <v>30</v>
      </c>
      <c r="E68" s="129" t="s">
        <v>31</v>
      </c>
      <c r="F68" s="130"/>
      <c r="G68" s="129" t="s">
        <v>32</v>
      </c>
      <c r="H68" s="130"/>
      <c r="I68" s="36" t="s">
        <v>33</v>
      </c>
      <c r="J68" s="131" t="s">
        <v>13</v>
      </c>
      <c r="K68" s="49"/>
    </row>
    <row r="69" spans="1:11" s="50" customFormat="1" ht="23.25">
      <c r="A69" s="126"/>
      <c r="B69" s="126"/>
      <c r="C69" s="128"/>
      <c r="D69" s="126"/>
      <c r="E69" s="37" t="s">
        <v>34</v>
      </c>
      <c r="F69" s="37" t="s">
        <v>35</v>
      </c>
      <c r="G69" s="38" t="s">
        <v>34</v>
      </c>
      <c r="H69" s="39" t="s">
        <v>35</v>
      </c>
      <c r="I69" s="39" t="s">
        <v>36</v>
      </c>
      <c r="J69" s="132"/>
      <c r="K69" s="49"/>
    </row>
    <row r="70" spans="1:11" s="29" customFormat="1" ht="23.25">
      <c r="A70" s="24"/>
      <c r="B70" s="25" t="s">
        <v>84</v>
      </c>
      <c r="C70" s="40">
        <v>141</v>
      </c>
      <c r="D70" s="20" t="s">
        <v>63</v>
      </c>
      <c r="E70" s="40">
        <v>30.02</v>
      </c>
      <c r="F70" s="40">
        <f t="shared" ref="F70:F80" si="9">C70*E70</f>
        <v>4232.82</v>
      </c>
      <c r="G70" s="40">
        <v>10</v>
      </c>
      <c r="H70" s="40">
        <f t="shared" ref="H70:H80" si="10">C70*G70</f>
        <v>1410</v>
      </c>
      <c r="I70" s="40">
        <f t="shared" ref="I70:I80" si="11">F70+H70</f>
        <v>5642.82</v>
      </c>
      <c r="J70" s="51"/>
    </row>
    <row r="71" spans="1:11" s="28" customFormat="1" ht="23.25">
      <c r="A71" s="21"/>
      <c r="B71" s="26" t="s">
        <v>85</v>
      </c>
      <c r="C71" s="41">
        <v>272</v>
      </c>
      <c r="D71" s="21" t="s">
        <v>63</v>
      </c>
      <c r="E71" s="41">
        <v>34.049999999999997</v>
      </c>
      <c r="F71" s="40">
        <f t="shared" si="9"/>
        <v>9261.5999999999985</v>
      </c>
      <c r="G71" s="42">
        <v>10</v>
      </c>
      <c r="H71" s="40">
        <f t="shared" si="10"/>
        <v>2720</v>
      </c>
      <c r="I71" s="40">
        <f t="shared" si="11"/>
        <v>11981.599999999999</v>
      </c>
      <c r="J71" s="22"/>
      <c r="K71" s="27"/>
    </row>
    <row r="72" spans="1:11" s="32" customFormat="1">
      <c r="A72" s="21"/>
      <c r="B72" s="23" t="s">
        <v>86</v>
      </c>
      <c r="C72" s="41">
        <v>171.36</v>
      </c>
      <c r="D72" s="21" t="s">
        <v>63</v>
      </c>
      <c r="E72" s="42">
        <v>32.380000000000003</v>
      </c>
      <c r="F72" s="40">
        <f t="shared" si="9"/>
        <v>5548.6368000000011</v>
      </c>
      <c r="G72" s="42">
        <v>10</v>
      </c>
      <c r="H72" s="40">
        <f t="shared" si="10"/>
        <v>1713.6000000000001</v>
      </c>
      <c r="I72" s="40">
        <f t="shared" si="11"/>
        <v>7262.2368000000015</v>
      </c>
      <c r="J72" s="52"/>
    </row>
    <row r="73" spans="1:11" s="32" customFormat="1">
      <c r="A73" s="21"/>
      <c r="B73" s="23" t="s">
        <v>87</v>
      </c>
      <c r="C73" s="41">
        <v>4</v>
      </c>
      <c r="D73" s="21" t="s">
        <v>95</v>
      </c>
      <c r="E73" s="42">
        <v>150</v>
      </c>
      <c r="F73" s="40">
        <f t="shared" si="9"/>
        <v>600</v>
      </c>
      <c r="G73" s="42">
        <v>100</v>
      </c>
      <c r="H73" s="40">
        <f t="shared" si="10"/>
        <v>400</v>
      </c>
      <c r="I73" s="40">
        <f t="shared" si="11"/>
        <v>1000</v>
      </c>
      <c r="J73" s="52"/>
    </row>
    <row r="74" spans="1:11" s="28" customFormat="1" ht="23.25">
      <c r="A74" s="33">
        <v>2.2000000000000002</v>
      </c>
      <c r="B74" s="34" t="s">
        <v>88</v>
      </c>
      <c r="C74" s="41"/>
      <c r="D74" s="21"/>
      <c r="E74" s="42"/>
      <c r="F74" s="40"/>
      <c r="G74" s="42"/>
      <c r="H74" s="40"/>
      <c r="I74" s="40"/>
      <c r="J74" s="53"/>
      <c r="K74" s="27"/>
    </row>
    <row r="75" spans="1:11" s="28" customFormat="1" ht="23.25">
      <c r="A75" s="21"/>
      <c r="B75" s="23" t="s">
        <v>89</v>
      </c>
      <c r="C75" s="41">
        <v>16</v>
      </c>
      <c r="D75" s="21" t="s">
        <v>55</v>
      </c>
      <c r="E75" s="42">
        <v>45</v>
      </c>
      <c r="F75" s="40">
        <f t="shared" si="9"/>
        <v>720</v>
      </c>
      <c r="G75" s="42">
        <v>35</v>
      </c>
      <c r="H75" s="40">
        <f t="shared" si="10"/>
        <v>560</v>
      </c>
      <c r="I75" s="40">
        <f t="shared" si="11"/>
        <v>1280</v>
      </c>
      <c r="J75" s="53"/>
      <c r="K75" s="27"/>
    </row>
    <row r="76" spans="1:11" s="28" customFormat="1" ht="23.25">
      <c r="A76" s="33">
        <v>2.2999999999999998</v>
      </c>
      <c r="B76" s="34" t="s">
        <v>90</v>
      </c>
      <c r="C76" s="41"/>
      <c r="D76" s="21"/>
      <c r="E76" s="42"/>
      <c r="F76" s="40"/>
      <c r="G76" s="42"/>
      <c r="H76" s="40"/>
      <c r="I76" s="40"/>
      <c r="J76" s="53"/>
      <c r="K76" s="27"/>
    </row>
    <row r="77" spans="1:11" s="28" customFormat="1" ht="23.25">
      <c r="A77" s="21"/>
      <c r="B77" s="23" t="s">
        <v>91</v>
      </c>
      <c r="C77" s="41">
        <v>52</v>
      </c>
      <c r="D77" s="21" t="s">
        <v>55</v>
      </c>
      <c r="E77" s="42">
        <v>113</v>
      </c>
      <c r="F77" s="40">
        <f t="shared" si="9"/>
        <v>5876</v>
      </c>
      <c r="G77" s="42">
        <v>100</v>
      </c>
      <c r="H77" s="40">
        <f t="shared" si="10"/>
        <v>5200</v>
      </c>
      <c r="I77" s="40">
        <f t="shared" si="11"/>
        <v>11076</v>
      </c>
      <c r="J77" s="53"/>
      <c r="K77" s="27"/>
    </row>
    <row r="78" spans="1:11" s="28" customFormat="1" ht="23.25">
      <c r="A78" s="21"/>
      <c r="B78" s="23" t="s">
        <v>92</v>
      </c>
      <c r="C78" s="41">
        <v>104</v>
      </c>
      <c r="D78" s="21" t="s">
        <v>55</v>
      </c>
      <c r="E78" s="42">
        <v>78</v>
      </c>
      <c r="F78" s="40">
        <f t="shared" si="9"/>
        <v>8112</v>
      </c>
      <c r="G78" s="42">
        <v>82</v>
      </c>
      <c r="H78" s="40">
        <f t="shared" si="10"/>
        <v>8528</v>
      </c>
      <c r="I78" s="40">
        <f t="shared" si="11"/>
        <v>16640</v>
      </c>
      <c r="J78" s="53"/>
      <c r="K78" s="27"/>
    </row>
    <row r="79" spans="1:11" s="28" customFormat="1" ht="23.25">
      <c r="A79" s="21"/>
      <c r="B79" s="23" t="s">
        <v>93</v>
      </c>
      <c r="C79" s="41">
        <v>35</v>
      </c>
      <c r="D79" s="21" t="s">
        <v>55</v>
      </c>
      <c r="E79" s="42">
        <v>85</v>
      </c>
      <c r="F79" s="40">
        <f t="shared" si="9"/>
        <v>2975</v>
      </c>
      <c r="G79" s="42">
        <v>100</v>
      </c>
      <c r="H79" s="40">
        <f t="shared" si="10"/>
        <v>3500</v>
      </c>
      <c r="I79" s="40">
        <f t="shared" si="11"/>
        <v>6475</v>
      </c>
      <c r="J79" s="53"/>
      <c r="K79" s="27"/>
    </row>
    <row r="80" spans="1:11" s="28" customFormat="1" ht="23.25">
      <c r="A80" s="21"/>
      <c r="B80" s="23" t="s">
        <v>94</v>
      </c>
      <c r="C80" s="41">
        <v>72</v>
      </c>
      <c r="D80" s="21" t="s">
        <v>96</v>
      </c>
      <c r="E80" s="42">
        <v>120</v>
      </c>
      <c r="F80" s="40">
        <f t="shared" si="9"/>
        <v>8640</v>
      </c>
      <c r="G80" s="42">
        <v>44</v>
      </c>
      <c r="H80" s="40">
        <f t="shared" si="10"/>
        <v>3168</v>
      </c>
      <c r="I80" s="40">
        <f t="shared" si="11"/>
        <v>11808</v>
      </c>
      <c r="J80" s="53"/>
      <c r="K80" s="27"/>
    </row>
    <row r="81" spans="1:11" s="28" customFormat="1" ht="23.25">
      <c r="A81" s="21"/>
      <c r="B81" s="23"/>
      <c r="C81" s="41"/>
      <c r="D81" s="21"/>
      <c r="E81" s="42"/>
      <c r="F81" s="40"/>
      <c r="G81" s="42"/>
      <c r="H81" s="40"/>
      <c r="I81" s="40"/>
      <c r="J81" s="53"/>
      <c r="K81" s="27"/>
    </row>
    <row r="82" spans="1:11" s="28" customFormat="1" ht="23.25">
      <c r="A82" s="21"/>
      <c r="B82" s="23"/>
      <c r="C82" s="41"/>
      <c r="D82" s="21"/>
      <c r="E82" s="42"/>
      <c r="F82" s="40"/>
      <c r="G82" s="42"/>
      <c r="H82" s="40"/>
      <c r="I82" s="40"/>
      <c r="J82" s="53"/>
      <c r="K82" s="27"/>
    </row>
    <row r="83" spans="1:11" s="28" customFormat="1" ht="23.25">
      <c r="A83" s="21"/>
      <c r="B83" s="23"/>
      <c r="C83" s="41"/>
      <c r="D83" s="21"/>
      <c r="E83" s="42"/>
      <c r="F83" s="40"/>
      <c r="G83" s="42"/>
      <c r="H83" s="40"/>
      <c r="I83" s="40"/>
      <c r="J83" s="53"/>
      <c r="K83" s="27"/>
    </row>
    <row r="84" spans="1:11" s="28" customFormat="1" ht="23.25">
      <c r="A84" s="21"/>
      <c r="B84" s="23"/>
      <c r="C84" s="41"/>
      <c r="D84" s="21"/>
      <c r="E84" s="42"/>
      <c r="F84" s="40"/>
      <c r="G84" s="42"/>
      <c r="H84" s="40"/>
      <c r="I84" s="40"/>
      <c r="J84" s="53"/>
      <c r="K84" s="27"/>
    </row>
    <row r="85" spans="1:11">
      <c r="A85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85" s="35" t="s">
        <v>40</v>
      </c>
      <c r="J85" s="16" t="s">
        <v>109</v>
      </c>
    </row>
    <row r="86" spans="1:11">
      <c r="A86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87" spans="1:11">
      <c r="A87" s="1" t="s">
        <v>37</v>
      </c>
    </row>
    <row r="88" spans="1:11">
      <c r="A88" s="123" t="s">
        <v>38</v>
      </c>
      <c r="B88" s="123"/>
      <c r="C88" s="123"/>
      <c r="D88" s="123"/>
      <c r="E88" s="35" t="s">
        <v>39</v>
      </c>
      <c r="F88" s="124">
        <f>F4</f>
        <v>42640</v>
      </c>
      <c r="G88" s="124"/>
    </row>
    <row r="89" spans="1:11" s="28" customFormat="1" ht="23.25">
      <c r="A89" s="125" t="s">
        <v>7</v>
      </c>
      <c r="B89" s="125" t="s">
        <v>28</v>
      </c>
      <c r="C89" s="127" t="s">
        <v>29</v>
      </c>
      <c r="D89" s="125" t="s">
        <v>30</v>
      </c>
      <c r="E89" s="129" t="s">
        <v>31</v>
      </c>
      <c r="F89" s="130"/>
      <c r="G89" s="129" t="s">
        <v>32</v>
      </c>
      <c r="H89" s="130"/>
      <c r="I89" s="36" t="s">
        <v>33</v>
      </c>
      <c r="J89" s="131" t="s">
        <v>13</v>
      </c>
      <c r="K89" s="27"/>
    </row>
    <row r="90" spans="1:11" s="28" customFormat="1" ht="23.25">
      <c r="A90" s="126"/>
      <c r="B90" s="126"/>
      <c r="C90" s="128"/>
      <c r="D90" s="126"/>
      <c r="E90" s="37" t="s">
        <v>34</v>
      </c>
      <c r="F90" s="37" t="s">
        <v>35</v>
      </c>
      <c r="G90" s="38" t="s">
        <v>34</v>
      </c>
      <c r="H90" s="39" t="s">
        <v>35</v>
      </c>
      <c r="I90" s="39" t="s">
        <v>36</v>
      </c>
      <c r="J90" s="132"/>
      <c r="K90" s="27"/>
    </row>
    <row r="91" spans="1:11" s="29" customFormat="1" ht="23.25">
      <c r="A91" s="47">
        <v>2.4</v>
      </c>
      <c r="B91" s="48" t="s">
        <v>97</v>
      </c>
      <c r="C91" s="40"/>
      <c r="D91" s="20"/>
      <c r="E91" s="40"/>
      <c r="F91" s="40"/>
      <c r="G91" s="40"/>
      <c r="H91" s="40"/>
      <c r="I91" s="40"/>
      <c r="J91" s="51"/>
    </row>
    <row r="92" spans="1:11" s="28" customFormat="1" ht="23.25">
      <c r="A92" s="21"/>
      <c r="B92" s="26" t="s">
        <v>98</v>
      </c>
      <c r="C92" s="41">
        <v>16</v>
      </c>
      <c r="D92" s="21" t="s">
        <v>55</v>
      </c>
      <c r="E92" s="41">
        <v>170</v>
      </c>
      <c r="F92" s="40">
        <f t="shared" ref="F92:F101" si="12">C92*E92</f>
        <v>2720</v>
      </c>
      <c r="G92" s="42">
        <v>75</v>
      </c>
      <c r="H92" s="40">
        <f t="shared" ref="H92:H101" si="13">C92*G92</f>
        <v>1200</v>
      </c>
      <c r="I92" s="40">
        <f t="shared" ref="I92:I101" si="14">F92+H92</f>
        <v>3920</v>
      </c>
      <c r="J92" s="22"/>
      <c r="K92" s="27"/>
    </row>
    <row r="93" spans="1:11" s="32" customFormat="1">
      <c r="A93" s="21"/>
      <c r="B93" s="23" t="s">
        <v>99</v>
      </c>
      <c r="C93" s="41">
        <v>10</v>
      </c>
      <c r="D93" s="21" t="s">
        <v>55</v>
      </c>
      <c r="E93" s="42">
        <v>300</v>
      </c>
      <c r="F93" s="40">
        <f t="shared" si="12"/>
        <v>3000</v>
      </c>
      <c r="G93" s="42">
        <v>97</v>
      </c>
      <c r="H93" s="40">
        <f t="shared" si="13"/>
        <v>970</v>
      </c>
      <c r="I93" s="40">
        <f t="shared" si="14"/>
        <v>3970</v>
      </c>
      <c r="J93" s="52"/>
    </row>
    <row r="94" spans="1:11" s="32" customFormat="1">
      <c r="A94" s="33">
        <v>2.5</v>
      </c>
      <c r="B94" s="34" t="s">
        <v>100</v>
      </c>
      <c r="C94" s="41"/>
      <c r="D94" s="21"/>
      <c r="E94" s="42"/>
      <c r="F94" s="40"/>
      <c r="G94" s="42"/>
      <c r="H94" s="40"/>
      <c r="I94" s="40"/>
      <c r="J94" s="52"/>
    </row>
    <row r="95" spans="1:11" s="28" customFormat="1" ht="23.25">
      <c r="A95" s="21"/>
      <c r="B95" s="23" t="s">
        <v>101</v>
      </c>
      <c r="C95" s="41">
        <v>1</v>
      </c>
      <c r="D95" s="21" t="s">
        <v>103</v>
      </c>
      <c r="E95" s="42">
        <v>6270</v>
      </c>
      <c r="F95" s="40">
        <f t="shared" si="12"/>
        <v>6270</v>
      </c>
      <c r="G95" s="42">
        <v>790</v>
      </c>
      <c r="H95" s="40">
        <f t="shared" si="13"/>
        <v>790</v>
      </c>
      <c r="I95" s="40">
        <f t="shared" si="14"/>
        <v>7060</v>
      </c>
      <c r="J95" s="53"/>
      <c r="K95" s="27"/>
    </row>
    <row r="96" spans="1:11" s="28" customFormat="1" ht="23.25">
      <c r="A96" s="21"/>
      <c r="B96" s="23" t="s">
        <v>102</v>
      </c>
      <c r="C96" s="41">
        <v>2</v>
      </c>
      <c r="D96" s="21" t="s">
        <v>103</v>
      </c>
      <c r="E96" s="42">
        <v>4500</v>
      </c>
      <c r="F96" s="40">
        <f t="shared" si="12"/>
        <v>9000</v>
      </c>
      <c r="G96" s="42">
        <v>650</v>
      </c>
      <c r="H96" s="40">
        <f t="shared" si="13"/>
        <v>1300</v>
      </c>
      <c r="I96" s="40">
        <f t="shared" si="14"/>
        <v>10300</v>
      </c>
      <c r="J96" s="53"/>
      <c r="K96" s="27"/>
    </row>
    <row r="97" spans="1:11" s="28" customFormat="1" ht="23.25">
      <c r="A97" s="33">
        <v>2.6</v>
      </c>
      <c r="B97" s="34" t="s">
        <v>104</v>
      </c>
      <c r="C97" s="41"/>
      <c r="D97" s="21"/>
      <c r="E97" s="42"/>
      <c r="F97" s="40"/>
      <c r="G97" s="42"/>
      <c r="H97" s="40"/>
      <c r="I97" s="40"/>
      <c r="J97" s="53"/>
      <c r="K97" s="27"/>
    </row>
    <row r="98" spans="1:11" s="28" customFormat="1" ht="23.25">
      <c r="A98" s="21"/>
      <c r="B98" s="23" t="s">
        <v>105</v>
      </c>
      <c r="C98" s="41">
        <v>126</v>
      </c>
      <c r="D98" s="21" t="s">
        <v>55</v>
      </c>
      <c r="E98" s="42">
        <v>126</v>
      </c>
      <c r="F98" s="40">
        <f t="shared" si="12"/>
        <v>15876</v>
      </c>
      <c r="G98" s="42">
        <v>35</v>
      </c>
      <c r="H98" s="40">
        <f t="shared" si="13"/>
        <v>4410</v>
      </c>
      <c r="I98" s="40">
        <f t="shared" si="14"/>
        <v>20286</v>
      </c>
      <c r="J98" s="53"/>
      <c r="K98" s="27"/>
    </row>
    <row r="99" spans="1:11" s="28" customFormat="1" ht="23.25">
      <c r="A99" s="21"/>
      <c r="B99" s="23" t="s">
        <v>106</v>
      </c>
      <c r="C99" s="41">
        <v>126</v>
      </c>
      <c r="D99" s="21" t="s">
        <v>55</v>
      </c>
      <c r="E99" s="42">
        <v>126</v>
      </c>
      <c r="F99" s="40">
        <f t="shared" si="12"/>
        <v>15876</v>
      </c>
      <c r="G99" s="42">
        <v>38</v>
      </c>
      <c r="H99" s="40">
        <f t="shared" si="13"/>
        <v>4788</v>
      </c>
      <c r="I99" s="40">
        <f t="shared" si="14"/>
        <v>20664</v>
      </c>
      <c r="J99" s="53"/>
      <c r="K99" s="27"/>
    </row>
    <row r="100" spans="1:11" s="28" customFormat="1" ht="23.25">
      <c r="A100" s="21"/>
      <c r="B100" s="23" t="s">
        <v>107</v>
      </c>
      <c r="C100" s="41">
        <v>48</v>
      </c>
      <c r="D100" s="21" t="s">
        <v>55</v>
      </c>
      <c r="E100" s="42">
        <v>48</v>
      </c>
      <c r="F100" s="40">
        <f t="shared" si="12"/>
        <v>2304</v>
      </c>
      <c r="G100" s="42">
        <v>34</v>
      </c>
      <c r="H100" s="40">
        <f t="shared" si="13"/>
        <v>1632</v>
      </c>
      <c r="I100" s="40">
        <f t="shared" si="14"/>
        <v>3936</v>
      </c>
      <c r="J100" s="53"/>
      <c r="K100" s="27"/>
    </row>
    <row r="101" spans="1:11" s="28" customFormat="1" ht="23.25">
      <c r="A101" s="21"/>
      <c r="B101" s="23" t="s">
        <v>108</v>
      </c>
      <c r="C101" s="41">
        <v>48</v>
      </c>
      <c r="D101" s="21" t="s">
        <v>55</v>
      </c>
      <c r="E101" s="42">
        <v>48</v>
      </c>
      <c r="F101" s="40">
        <f t="shared" si="12"/>
        <v>2304</v>
      </c>
      <c r="G101" s="42">
        <v>30</v>
      </c>
      <c r="H101" s="40">
        <f t="shared" si="13"/>
        <v>1440</v>
      </c>
      <c r="I101" s="40">
        <f t="shared" si="14"/>
        <v>3744</v>
      </c>
      <c r="J101" s="53"/>
      <c r="K101" s="27"/>
    </row>
    <row r="102" spans="1:11" s="28" customFormat="1" ht="23.25">
      <c r="A102" s="21"/>
      <c r="B102" s="23"/>
      <c r="C102" s="41"/>
      <c r="D102" s="21"/>
      <c r="E102" s="42"/>
      <c r="F102" s="40"/>
      <c r="G102" s="42"/>
      <c r="H102" s="40"/>
      <c r="I102" s="40"/>
      <c r="J102" s="53"/>
      <c r="K102" s="27"/>
    </row>
    <row r="103" spans="1:11" s="28" customFormat="1" ht="23.25">
      <c r="A103" s="21"/>
      <c r="B103" s="23"/>
      <c r="C103" s="41"/>
      <c r="D103" s="21"/>
      <c r="E103" s="42"/>
      <c r="F103" s="40"/>
      <c r="G103" s="42"/>
      <c r="H103" s="40"/>
      <c r="I103" s="40"/>
      <c r="J103" s="53"/>
      <c r="K103" s="27"/>
    </row>
    <row r="104" spans="1:11" s="28" customFormat="1" ht="23.25">
      <c r="A104" s="21"/>
      <c r="B104" s="23"/>
      <c r="C104" s="41"/>
      <c r="D104" s="21"/>
      <c r="E104" s="42"/>
      <c r="F104" s="40"/>
      <c r="G104" s="42"/>
      <c r="H104" s="40"/>
      <c r="I104" s="40"/>
      <c r="J104" s="53"/>
      <c r="K104" s="27"/>
    </row>
    <row r="105" spans="1:11" s="28" customFormat="1" ht="23.25">
      <c r="A105" s="21"/>
      <c r="B105" s="23"/>
      <c r="C105" s="41"/>
      <c r="D105" s="21"/>
      <c r="E105" s="42"/>
      <c r="F105" s="40"/>
      <c r="G105" s="42"/>
      <c r="H105" s="40"/>
      <c r="I105" s="40"/>
      <c r="J105" s="53"/>
      <c r="K105" s="27"/>
    </row>
    <row r="106" spans="1:11">
      <c r="A106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106" s="35" t="s">
        <v>40</v>
      </c>
      <c r="J106" s="16" t="s">
        <v>110</v>
      </c>
    </row>
    <row r="107" spans="1:11">
      <c r="A107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108" spans="1:11">
      <c r="A108" s="1" t="s">
        <v>37</v>
      </c>
    </row>
    <row r="109" spans="1:11">
      <c r="A109" s="123" t="s">
        <v>38</v>
      </c>
      <c r="B109" s="123"/>
      <c r="C109" s="123"/>
      <c r="D109" s="123"/>
      <c r="E109" s="35" t="s">
        <v>39</v>
      </c>
      <c r="F109" s="124">
        <f>F4</f>
        <v>42640</v>
      </c>
      <c r="G109" s="124"/>
    </row>
    <row r="110" spans="1:11" s="28" customFormat="1" ht="23.25">
      <c r="A110" s="125" t="s">
        <v>7</v>
      </c>
      <c r="B110" s="125" t="s">
        <v>28</v>
      </c>
      <c r="C110" s="127" t="s">
        <v>29</v>
      </c>
      <c r="D110" s="125" t="s">
        <v>30</v>
      </c>
      <c r="E110" s="129" t="s">
        <v>31</v>
      </c>
      <c r="F110" s="130"/>
      <c r="G110" s="129" t="s">
        <v>32</v>
      </c>
      <c r="H110" s="130"/>
      <c r="I110" s="36" t="s">
        <v>33</v>
      </c>
      <c r="J110" s="131" t="s">
        <v>13</v>
      </c>
      <c r="K110" s="27"/>
    </row>
    <row r="111" spans="1:11" s="28" customFormat="1" ht="23.25">
      <c r="A111" s="126"/>
      <c r="B111" s="126"/>
      <c r="C111" s="128"/>
      <c r="D111" s="126"/>
      <c r="E111" s="37" t="s">
        <v>34</v>
      </c>
      <c r="F111" s="37" t="s">
        <v>35</v>
      </c>
      <c r="G111" s="38" t="s">
        <v>34</v>
      </c>
      <c r="H111" s="39" t="s">
        <v>35</v>
      </c>
      <c r="I111" s="39" t="s">
        <v>36</v>
      </c>
      <c r="J111" s="132"/>
      <c r="K111" s="27"/>
    </row>
    <row r="112" spans="1:11" s="29" customFormat="1" ht="23.25">
      <c r="A112" s="47">
        <v>2.7</v>
      </c>
      <c r="B112" s="48" t="s">
        <v>111</v>
      </c>
      <c r="C112" s="40"/>
      <c r="D112" s="20"/>
      <c r="E112" s="40"/>
      <c r="F112" s="40"/>
      <c r="G112" s="40"/>
      <c r="H112" s="40"/>
      <c r="I112" s="40"/>
      <c r="J112" s="51"/>
    </row>
    <row r="113" spans="1:11" s="28" customFormat="1" ht="23.25">
      <c r="A113" s="21"/>
      <c r="B113" s="26" t="s">
        <v>112</v>
      </c>
      <c r="C113" s="41">
        <v>1</v>
      </c>
      <c r="D113" s="21" t="s">
        <v>103</v>
      </c>
      <c r="E113" s="41">
        <v>350</v>
      </c>
      <c r="F113" s="40">
        <f t="shared" ref="F113:F121" si="15">C113*E113</f>
        <v>350</v>
      </c>
      <c r="G113" s="42">
        <v>115</v>
      </c>
      <c r="H113" s="40">
        <f t="shared" ref="H113:H121" si="16">C113*G113</f>
        <v>115</v>
      </c>
      <c r="I113" s="40">
        <f t="shared" ref="I113:I121" si="17">F113+H113</f>
        <v>465</v>
      </c>
      <c r="J113" s="22"/>
      <c r="K113" s="27"/>
    </row>
    <row r="114" spans="1:11" s="32" customFormat="1">
      <c r="A114" s="68"/>
      <c r="B114" s="72" t="s">
        <v>113</v>
      </c>
      <c r="C114" s="69">
        <v>1</v>
      </c>
      <c r="D114" s="68" t="s">
        <v>103</v>
      </c>
      <c r="E114" s="71">
        <v>150</v>
      </c>
      <c r="F114" s="70">
        <f t="shared" si="15"/>
        <v>150</v>
      </c>
      <c r="G114" s="71">
        <v>115</v>
      </c>
      <c r="H114" s="70">
        <f t="shared" si="16"/>
        <v>115</v>
      </c>
      <c r="I114" s="70">
        <f t="shared" si="17"/>
        <v>265</v>
      </c>
      <c r="J114" s="73"/>
    </row>
    <row r="115" spans="1:11" s="32" customFormat="1">
      <c r="A115" s="62"/>
      <c r="B115" s="63" t="s">
        <v>114</v>
      </c>
      <c r="C115" s="64"/>
      <c r="D115" s="62"/>
      <c r="E115" s="65"/>
      <c r="F115" s="66"/>
      <c r="G115" s="65"/>
      <c r="H115" s="66"/>
      <c r="I115" s="66"/>
      <c r="J115" s="67"/>
    </row>
    <row r="116" spans="1:11" s="28" customFormat="1" ht="23.25">
      <c r="A116" s="21"/>
      <c r="B116" s="72" t="s">
        <v>115</v>
      </c>
      <c r="C116" s="41">
        <v>2</v>
      </c>
      <c r="D116" s="21" t="s">
        <v>103</v>
      </c>
      <c r="E116" s="42">
        <v>150</v>
      </c>
      <c r="F116" s="40">
        <f t="shared" si="15"/>
        <v>300</v>
      </c>
      <c r="G116" s="42">
        <v>115</v>
      </c>
      <c r="H116" s="40">
        <f t="shared" si="16"/>
        <v>230</v>
      </c>
      <c r="I116" s="40">
        <f t="shared" si="17"/>
        <v>530</v>
      </c>
      <c r="J116" s="53"/>
      <c r="K116" s="27"/>
    </row>
    <row r="117" spans="1:11" s="28" customFormat="1" ht="23.25">
      <c r="A117" s="21"/>
      <c r="B117" s="23" t="s">
        <v>116</v>
      </c>
      <c r="C117" s="41">
        <v>5</v>
      </c>
      <c r="D117" s="21" t="s">
        <v>121</v>
      </c>
      <c r="E117" s="42">
        <v>28.04</v>
      </c>
      <c r="F117" s="40">
        <f t="shared" si="15"/>
        <v>140.19999999999999</v>
      </c>
      <c r="G117" s="42">
        <v>100</v>
      </c>
      <c r="H117" s="40">
        <f t="shared" si="16"/>
        <v>500</v>
      </c>
      <c r="I117" s="40">
        <f t="shared" si="17"/>
        <v>640.20000000000005</v>
      </c>
      <c r="J117" s="53"/>
      <c r="K117" s="27"/>
    </row>
    <row r="118" spans="1:11" s="28" customFormat="1" ht="23.25">
      <c r="A118" s="21"/>
      <c r="B118" s="23" t="s">
        <v>117</v>
      </c>
      <c r="C118" s="41">
        <v>6</v>
      </c>
      <c r="D118" s="21" t="s">
        <v>121</v>
      </c>
      <c r="E118" s="42">
        <v>28.04</v>
      </c>
      <c r="F118" s="40">
        <f t="shared" si="15"/>
        <v>168.24</v>
      </c>
      <c r="G118" s="42">
        <v>100</v>
      </c>
      <c r="H118" s="40">
        <f t="shared" si="16"/>
        <v>600</v>
      </c>
      <c r="I118" s="40">
        <f t="shared" si="17"/>
        <v>768.24</v>
      </c>
      <c r="J118" s="53"/>
      <c r="K118" s="27"/>
    </row>
    <row r="119" spans="1:11" s="28" customFormat="1" ht="23.25">
      <c r="A119" s="68"/>
      <c r="B119" s="72" t="s">
        <v>118</v>
      </c>
      <c r="C119" s="69">
        <v>1</v>
      </c>
      <c r="D119" s="68" t="s">
        <v>103</v>
      </c>
      <c r="E119" s="71">
        <v>4000</v>
      </c>
      <c r="F119" s="70">
        <f t="shared" si="15"/>
        <v>4000</v>
      </c>
      <c r="G119" s="71">
        <v>1000</v>
      </c>
      <c r="H119" s="70">
        <f t="shared" si="16"/>
        <v>1000</v>
      </c>
      <c r="I119" s="70">
        <f t="shared" si="17"/>
        <v>5000</v>
      </c>
      <c r="J119" s="75"/>
      <c r="K119" s="27"/>
    </row>
    <row r="120" spans="1:11" s="28" customFormat="1" ht="23.25">
      <c r="A120" s="62"/>
      <c r="B120" s="63" t="s">
        <v>119</v>
      </c>
      <c r="C120" s="64"/>
      <c r="D120" s="62"/>
      <c r="E120" s="65"/>
      <c r="F120" s="66"/>
      <c r="G120" s="65"/>
      <c r="H120" s="66"/>
      <c r="I120" s="66"/>
      <c r="J120" s="74"/>
      <c r="K120" s="27"/>
    </row>
    <row r="121" spans="1:11" s="28" customFormat="1" ht="23.25">
      <c r="A121" s="68"/>
      <c r="B121" s="72" t="s">
        <v>120</v>
      </c>
      <c r="C121" s="69">
        <v>1</v>
      </c>
      <c r="D121" s="68" t="s">
        <v>52</v>
      </c>
      <c r="E121" s="71">
        <v>4000</v>
      </c>
      <c r="F121" s="70">
        <f t="shared" si="15"/>
        <v>4000</v>
      </c>
      <c r="G121" s="71">
        <v>3500</v>
      </c>
      <c r="H121" s="70">
        <f t="shared" si="16"/>
        <v>3500</v>
      </c>
      <c r="I121" s="70">
        <f t="shared" si="17"/>
        <v>7500</v>
      </c>
      <c r="J121" s="75"/>
      <c r="K121" s="27"/>
    </row>
    <row r="122" spans="1:11" s="28" customFormat="1" ht="23.25">
      <c r="A122" s="62"/>
      <c r="B122" s="63" t="s">
        <v>119</v>
      </c>
      <c r="C122" s="64"/>
      <c r="D122" s="62"/>
      <c r="E122" s="65"/>
      <c r="F122" s="66"/>
      <c r="G122" s="65"/>
      <c r="H122" s="66"/>
      <c r="I122" s="66"/>
      <c r="J122" s="74"/>
      <c r="K122" s="27"/>
    </row>
    <row r="123" spans="1:11" s="28" customFormat="1" ht="23.25">
      <c r="A123" s="21"/>
      <c r="B123" s="23"/>
      <c r="C123" s="41"/>
      <c r="D123" s="21"/>
      <c r="E123" s="42"/>
      <c r="F123" s="40"/>
      <c r="G123" s="42"/>
      <c r="H123" s="40"/>
      <c r="I123" s="40"/>
      <c r="J123" s="53"/>
      <c r="K123" s="27"/>
    </row>
    <row r="124" spans="1:11" s="28" customFormat="1" ht="23.25">
      <c r="A124" s="21"/>
      <c r="B124" s="23"/>
      <c r="C124" s="41"/>
      <c r="D124" s="21"/>
      <c r="E124" s="42"/>
      <c r="F124" s="40"/>
      <c r="G124" s="42"/>
      <c r="H124" s="40"/>
      <c r="I124" s="40"/>
      <c r="J124" s="53"/>
      <c r="K124" s="27"/>
    </row>
    <row r="125" spans="1:11" s="28" customFormat="1" ht="23.25">
      <c r="A125" s="21"/>
      <c r="B125" s="23"/>
      <c r="C125" s="41"/>
      <c r="D125" s="21"/>
      <c r="E125" s="42"/>
      <c r="F125" s="40"/>
      <c r="G125" s="42"/>
      <c r="H125" s="40"/>
      <c r="I125" s="40"/>
      <c r="J125" s="53"/>
      <c r="K125" s="27"/>
    </row>
    <row r="126" spans="1:11" s="28" customFormat="1" ht="23.25">
      <c r="A126" s="21"/>
      <c r="B126" s="23"/>
      <c r="C126" s="41"/>
      <c r="D126" s="21"/>
      <c r="E126" s="42"/>
      <c r="F126" s="40"/>
      <c r="G126" s="42"/>
      <c r="H126" s="40"/>
      <c r="I126" s="40"/>
      <c r="J126" s="53"/>
      <c r="K126" s="27"/>
    </row>
    <row r="127" spans="1:11">
      <c r="A127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127" s="35" t="s">
        <v>40</v>
      </c>
      <c r="J127" s="16" t="s">
        <v>122</v>
      </c>
    </row>
    <row r="128" spans="1:11">
      <c r="A128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129" spans="1:11">
      <c r="A129" s="1" t="s">
        <v>37</v>
      </c>
    </row>
    <row r="130" spans="1:11">
      <c r="A130" s="123" t="s">
        <v>38</v>
      </c>
      <c r="B130" s="123"/>
      <c r="C130" s="123"/>
      <c r="D130" s="123"/>
      <c r="E130" s="35" t="s">
        <v>39</v>
      </c>
      <c r="F130" s="124">
        <f>F4</f>
        <v>42640</v>
      </c>
      <c r="G130" s="124"/>
    </row>
    <row r="131" spans="1:11" s="50" customFormat="1" ht="23.25">
      <c r="A131" s="125" t="s">
        <v>7</v>
      </c>
      <c r="B131" s="125" t="s">
        <v>28</v>
      </c>
      <c r="C131" s="127" t="s">
        <v>29</v>
      </c>
      <c r="D131" s="125" t="s">
        <v>30</v>
      </c>
      <c r="E131" s="129" t="s">
        <v>31</v>
      </c>
      <c r="F131" s="130"/>
      <c r="G131" s="129" t="s">
        <v>32</v>
      </c>
      <c r="H131" s="130"/>
      <c r="I131" s="36" t="s">
        <v>33</v>
      </c>
      <c r="J131" s="131" t="s">
        <v>13</v>
      </c>
      <c r="K131" s="49"/>
    </row>
    <row r="132" spans="1:11" s="50" customFormat="1" ht="23.25">
      <c r="A132" s="126"/>
      <c r="B132" s="126"/>
      <c r="C132" s="128"/>
      <c r="D132" s="126"/>
      <c r="E132" s="37" t="s">
        <v>34</v>
      </c>
      <c r="F132" s="37" t="s">
        <v>35</v>
      </c>
      <c r="G132" s="38" t="s">
        <v>34</v>
      </c>
      <c r="H132" s="39" t="s">
        <v>35</v>
      </c>
      <c r="I132" s="39" t="s">
        <v>36</v>
      </c>
      <c r="J132" s="132"/>
      <c r="K132" s="49"/>
    </row>
    <row r="133" spans="1:11" s="29" customFormat="1" ht="23.25">
      <c r="A133" s="47">
        <v>2.8</v>
      </c>
      <c r="B133" s="48" t="s">
        <v>123</v>
      </c>
      <c r="C133" s="40"/>
      <c r="D133" s="20"/>
      <c r="E133" s="40"/>
      <c r="F133" s="40"/>
      <c r="G133" s="40"/>
      <c r="H133" s="40"/>
      <c r="I133" s="40"/>
      <c r="J133" s="51"/>
    </row>
    <row r="134" spans="1:11" s="28" customFormat="1" ht="23.25">
      <c r="A134" s="21"/>
      <c r="B134" s="26" t="s">
        <v>49</v>
      </c>
      <c r="C134" s="41">
        <v>2.5</v>
      </c>
      <c r="D134" s="21" t="s">
        <v>128</v>
      </c>
      <c r="E134" s="41">
        <v>373.83</v>
      </c>
      <c r="F134" s="40">
        <f t="shared" ref="F134:F138" si="18">C134*E134</f>
        <v>934.57499999999993</v>
      </c>
      <c r="G134" s="42">
        <v>99</v>
      </c>
      <c r="H134" s="40">
        <f t="shared" ref="H134:H138" si="19">C134*G134</f>
        <v>247.5</v>
      </c>
      <c r="I134" s="40">
        <f t="shared" ref="I134:I138" si="20">F134+H134</f>
        <v>1182.0749999999998</v>
      </c>
      <c r="J134" s="22"/>
      <c r="K134" s="27"/>
    </row>
    <row r="135" spans="1:11" s="32" customFormat="1">
      <c r="A135" s="21"/>
      <c r="B135" s="23" t="s">
        <v>124</v>
      </c>
      <c r="C135" s="41">
        <v>3</v>
      </c>
      <c r="D135" s="21" t="s">
        <v>128</v>
      </c>
      <c r="E135" s="42">
        <v>2054.6799999999998</v>
      </c>
      <c r="F135" s="40">
        <f t="shared" si="18"/>
        <v>6164.0399999999991</v>
      </c>
      <c r="G135" s="42">
        <v>436</v>
      </c>
      <c r="H135" s="40">
        <f t="shared" si="19"/>
        <v>1308</v>
      </c>
      <c r="I135" s="40">
        <f t="shared" si="20"/>
        <v>7472.0399999999991</v>
      </c>
      <c r="J135" s="52"/>
    </row>
    <row r="136" spans="1:11" s="32" customFormat="1">
      <c r="A136" s="21"/>
      <c r="B136" s="23" t="s">
        <v>125</v>
      </c>
      <c r="C136" s="41">
        <v>35</v>
      </c>
      <c r="D136" s="21" t="s">
        <v>55</v>
      </c>
      <c r="E136" s="42">
        <v>32</v>
      </c>
      <c r="F136" s="40">
        <f t="shared" si="18"/>
        <v>1120</v>
      </c>
      <c r="G136" s="42">
        <v>5</v>
      </c>
      <c r="H136" s="40">
        <f t="shared" si="19"/>
        <v>175</v>
      </c>
      <c r="I136" s="40">
        <f t="shared" si="20"/>
        <v>1295</v>
      </c>
      <c r="J136" s="52"/>
    </row>
    <row r="137" spans="1:11" s="28" customFormat="1" ht="23.25">
      <c r="A137" s="21"/>
      <c r="B137" s="23" t="s">
        <v>126</v>
      </c>
      <c r="C137" s="41">
        <v>3</v>
      </c>
      <c r="D137" s="21" t="s">
        <v>55</v>
      </c>
      <c r="E137" s="42">
        <v>400</v>
      </c>
      <c r="F137" s="40">
        <f t="shared" si="18"/>
        <v>1200</v>
      </c>
      <c r="G137" s="42">
        <v>133</v>
      </c>
      <c r="H137" s="40">
        <f t="shared" si="19"/>
        <v>399</v>
      </c>
      <c r="I137" s="40">
        <f t="shared" si="20"/>
        <v>1599</v>
      </c>
      <c r="J137" s="53"/>
      <c r="K137" s="27"/>
    </row>
    <row r="138" spans="1:11" s="28" customFormat="1" ht="23.25">
      <c r="A138" s="21"/>
      <c r="B138" s="23" t="s">
        <v>127</v>
      </c>
      <c r="C138" s="41">
        <v>35</v>
      </c>
      <c r="D138" s="21" t="s">
        <v>55</v>
      </c>
      <c r="E138" s="42">
        <v>38</v>
      </c>
      <c r="F138" s="40">
        <f t="shared" si="18"/>
        <v>1330</v>
      </c>
      <c r="G138" s="42">
        <v>61</v>
      </c>
      <c r="H138" s="40">
        <f t="shared" si="19"/>
        <v>2135</v>
      </c>
      <c r="I138" s="40">
        <f t="shared" si="20"/>
        <v>3465</v>
      </c>
      <c r="J138" s="53"/>
      <c r="K138" s="27"/>
    </row>
    <row r="139" spans="1:11" s="28" customFormat="1" ht="23.25">
      <c r="A139" s="56"/>
      <c r="B139" s="59" t="s">
        <v>129</v>
      </c>
      <c r="C139" s="55"/>
      <c r="D139" s="56"/>
      <c r="E139" s="57"/>
      <c r="F139" s="54"/>
      <c r="G139" s="57"/>
      <c r="H139" s="54"/>
      <c r="I139" s="60">
        <f>I55+I56+I57+I58+I59+I60+I61+I70+I71+I72+I73+I75+I77+I78+I79+I80+I92+I93+I95+I96+I98+I99+I100+I101+I113+I114+I116+I117+I118+I119+I121+I134+I135+I136+I137+I138</f>
        <v>206942.05180000002</v>
      </c>
      <c r="J139" s="76"/>
      <c r="K139" s="27"/>
    </row>
    <row r="140" spans="1:11" s="28" customFormat="1" ht="23.25">
      <c r="A140" s="30">
        <v>3</v>
      </c>
      <c r="B140" s="34" t="s">
        <v>130</v>
      </c>
      <c r="C140" s="41"/>
      <c r="D140" s="21"/>
      <c r="E140" s="42"/>
      <c r="F140" s="40"/>
      <c r="G140" s="42"/>
      <c r="H140" s="40"/>
      <c r="I140" s="40"/>
      <c r="J140" s="53"/>
      <c r="K140" s="27"/>
    </row>
    <row r="141" spans="1:11" s="28" customFormat="1" ht="23.25">
      <c r="A141" s="68"/>
      <c r="B141" s="72" t="s">
        <v>131</v>
      </c>
      <c r="C141" s="69"/>
      <c r="D141" s="68"/>
      <c r="E141" s="71"/>
      <c r="F141" s="70"/>
      <c r="G141" s="71"/>
      <c r="H141" s="70"/>
      <c r="I141" s="70"/>
      <c r="J141" s="75"/>
      <c r="K141" s="27"/>
    </row>
    <row r="142" spans="1:11" s="28" customFormat="1" ht="23.25">
      <c r="A142" s="62"/>
      <c r="B142" s="63" t="s">
        <v>132</v>
      </c>
      <c r="C142" s="64">
        <v>1</v>
      </c>
      <c r="D142" s="62" t="s">
        <v>103</v>
      </c>
      <c r="E142" s="65">
        <v>23065</v>
      </c>
      <c r="F142" s="66">
        <f t="shared" ref="F142:F145" si="21">C142*E142</f>
        <v>23065</v>
      </c>
      <c r="G142" s="65">
        <v>0</v>
      </c>
      <c r="H142" s="66">
        <f t="shared" ref="H142:H145" si="22">C142*G142</f>
        <v>0</v>
      </c>
      <c r="I142" s="66">
        <f t="shared" ref="I142:I145" si="23">F142+H142</f>
        <v>23065</v>
      </c>
      <c r="J142" s="74"/>
      <c r="K142" s="27"/>
    </row>
    <row r="143" spans="1:11" s="28" customFormat="1" ht="23.25">
      <c r="A143" s="21"/>
      <c r="B143" s="23" t="s">
        <v>133</v>
      </c>
      <c r="C143" s="64">
        <v>1</v>
      </c>
      <c r="D143" s="62" t="s">
        <v>103</v>
      </c>
      <c r="E143" s="42">
        <v>80000</v>
      </c>
      <c r="F143" s="66">
        <f t="shared" si="21"/>
        <v>80000</v>
      </c>
      <c r="G143" s="42">
        <v>24000</v>
      </c>
      <c r="H143" s="66">
        <f t="shared" si="22"/>
        <v>24000</v>
      </c>
      <c r="I143" s="66">
        <f t="shared" si="23"/>
        <v>104000</v>
      </c>
      <c r="J143" s="53"/>
      <c r="K143" s="27"/>
    </row>
    <row r="144" spans="1:11" s="28" customFormat="1" ht="23.25">
      <c r="A144" s="21"/>
      <c r="B144" s="23" t="s">
        <v>134</v>
      </c>
      <c r="C144" s="64">
        <v>1</v>
      </c>
      <c r="D144" s="62" t="s">
        <v>103</v>
      </c>
      <c r="E144" s="42">
        <v>90000</v>
      </c>
      <c r="F144" s="66">
        <f t="shared" si="21"/>
        <v>90000</v>
      </c>
      <c r="G144" s="42">
        <v>26000</v>
      </c>
      <c r="H144" s="66">
        <f t="shared" si="22"/>
        <v>26000</v>
      </c>
      <c r="I144" s="66">
        <f t="shared" si="23"/>
        <v>116000</v>
      </c>
      <c r="J144" s="53"/>
      <c r="K144" s="27"/>
    </row>
    <row r="145" spans="1:11" s="28" customFormat="1" ht="23.25">
      <c r="A145" s="21"/>
      <c r="B145" s="23" t="s">
        <v>135</v>
      </c>
      <c r="C145" s="64">
        <v>1</v>
      </c>
      <c r="D145" s="62" t="s">
        <v>103</v>
      </c>
      <c r="E145" s="42">
        <v>34000</v>
      </c>
      <c r="F145" s="66">
        <f t="shared" si="21"/>
        <v>34000</v>
      </c>
      <c r="G145" s="42">
        <v>10200</v>
      </c>
      <c r="H145" s="66">
        <f t="shared" si="22"/>
        <v>10200</v>
      </c>
      <c r="I145" s="66">
        <f t="shared" si="23"/>
        <v>44200</v>
      </c>
      <c r="J145" s="53"/>
      <c r="K145" s="27"/>
    </row>
    <row r="146" spans="1:11" s="28" customFormat="1" ht="23.25">
      <c r="A146" s="21"/>
      <c r="B146" s="23"/>
      <c r="C146" s="41"/>
      <c r="D146" s="21"/>
      <c r="E146" s="42"/>
      <c r="F146" s="40"/>
      <c r="G146" s="42"/>
      <c r="H146" s="40"/>
      <c r="I146" s="40"/>
      <c r="J146" s="53"/>
      <c r="K146" s="27"/>
    </row>
    <row r="147" spans="1:11" s="28" customFormat="1" ht="23.25">
      <c r="A147" s="21"/>
      <c r="B147" s="23"/>
      <c r="C147" s="41"/>
      <c r="D147" s="21"/>
      <c r="E147" s="42"/>
      <c r="F147" s="40"/>
      <c r="G147" s="42"/>
      <c r="H147" s="40"/>
      <c r="I147" s="40"/>
      <c r="J147" s="53"/>
      <c r="K147" s="27"/>
    </row>
    <row r="148" spans="1:11">
      <c r="A148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148" s="35" t="s">
        <v>40</v>
      </c>
      <c r="J148" s="16" t="s">
        <v>136</v>
      </c>
    </row>
    <row r="149" spans="1:11">
      <c r="A149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150" spans="1:11">
      <c r="A150" s="1" t="s">
        <v>37</v>
      </c>
    </row>
    <row r="151" spans="1:11">
      <c r="A151" s="123" t="s">
        <v>38</v>
      </c>
      <c r="B151" s="123"/>
      <c r="C151" s="123"/>
      <c r="D151" s="123"/>
      <c r="E151" s="35" t="s">
        <v>39</v>
      </c>
      <c r="F151" s="124">
        <f>F4</f>
        <v>42640</v>
      </c>
      <c r="G151" s="124"/>
    </row>
    <row r="152" spans="1:11" s="50" customFormat="1" ht="23.25">
      <c r="A152" s="125" t="s">
        <v>7</v>
      </c>
      <c r="B152" s="125" t="s">
        <v>28</v>
      </c>
      <c r="C152" s="127" t="s">
        <v>29</v>
      </c>
      <c r="D152" s="125" t="s">
        <v>30</v>
      </c>
      <c r="E152" s="129" t="s">
        <v>31</v>
      </c>
      <c r="F152" s="130"/>
      <c r="G152" s="129" t="s">
        <v>32</v>
      </c>
      <c r="H152" s="130"/>
      <c r="I152" s="36" t="s">
        <v>33</v>
      </c>
      <c r="J152" s="131" t="s">
        <v>13</v>
      </c>
      <c r="K152" s="49"/>
    </row>
    <row r="153" spans="1:11" s="50" customFormat="1" ht="23.25">
      <c r="A153" s="126"/>
      <c r="B153" s="126"/>
      <c r="C153" s="128"/>
      <c r="D153" s="126"/>
      <c r="E153" s="37" t="s">
        <v>34</v>
      </c>
      <c r="F153" s="37" t="s">
        <v>35</v>
      </c>
      <c r="G153" s="38" t="s">
        <v>34</v>
      </c>
      <c r="H153" s="39" t="s">
        <v>35</v>
      </c>
      <c r="I153" s="39" t="s">
        <v>36</v>
      </c>
      <c r="J153" s="132"/>
      <c r="K153" s="49"/>
    </row>
    <row r="154" spans="1:11" s="29" customFormat="1" ht="23.25">
      <c r="A154" s="24"/>
      <c r="B154" s="25" t="s">
        <v>137</v>
      </c>
      <c r="C154" s="40">
        <v>1</v>
      </c>
      <c r="D154" s="20" t="s">
        <v>103</v>
      </c>
      <c r="E154" s="40">
        <v>45000</v>
      </c>
      <c r="F154" s="40">
        <f>C154*E154</f>
        <v>45000</v>
      </c>
      <c r="G154" s="40">
        <v>18500</v>
      </c>
      <c r="H154" s="40">
        <v>13500</v>
      </c>
      <c r="I154" s="40">
        <f>F154+H154</f>
        <v>58500</v>
      </c>
      <c r="J154" s="51"/>
    </row>
    <row r="155" spans="1:11" s="28" customFormat="1" ht="23.25">
      <c r="A155" s="21"/>
      <c r="B155" s="26" t="s">
        <v>138</v>
      </c>
      <c r="C155" s="41">
        <v>1</v>
      </c>
      <c r="D155" s="21" t="s">
        <v>103</v>
      </c>
      <c r="E155" s="41">
        <v>24000</v>
      </c>
      <c r="F155" s="40">
        <f>C155*E155</f>
        <v>24000</v>
      </c>
      <c r="G155" s="42">
        <v>12200</v>
      </c>
      <c r="H155" s="40">
        <v>7200</v>
      </c>
      <c r="I155" s="40">
        <f>F155+H155</f>
        <v>31200</v>
      </c>
      <c r="J155" s="22"/>
      <c r="K155" s="27"/>
    </row>
    <row r="156" spans="1:11" s="32" customFormat="1">
      <c r="A156" s="56"/>
      <c r="B156" s="59" t="s">
        <v>139</v>
      </c>
      <c r="C156" s="55"/>
      <c r="D156" s="56"/>
      <c r="E156" s="57"/>
      <c r="F156" s="54"/>
      <c r="G156" s="57"/>
      <c r="H156" s="54"/>
      <c r="I156" s="60">
        <f>I142+I143+I144+I145+I154+I155</f>
        <v>376965</v>
      </c>
      <c r="J156" s="58"/>
    </row>
    <row r="157" spans="1:11" s="32" customFormat="1">
      <c r="A157" s="30">
        <v>4</v>
      </c>
      <c r="B157" s="34" t="s">
        <v>140</v>
      </c>
      <c r="C157" s="41"/>
      <c r="D157" s="21"/>
      <c r="E157" s="42"/>
      <c r="F157" s="40"/>
      <c r="G157" s="42"/>
      <c r="H157" s="40"/>
      <c r="I157" s="40"/>
      <c r="J157" s="52"/>
    </row>
    <row r="158" spans="1:11" s="28" customFormat="1" ht="23.25">
      <c r="A158" s="21"/>
      <c r="B158" s="85" t="s">
        <v>235</v>
      </c>
      <c r="C158" s="41">
        <v>480</v>
      </c>
      <c r="D158" s="21" t="s">
        <v>63</v>
      </c>
      <c r="E158" s="42">
        <v>26</v>
      </c>
      <c r="F158" s="40">
        <f>C158*E158</f>
        <v>12480</v>
      </c>
      <c r="G158" s="42">
        <v>0</v>
      </c>
      <c r="H158" s="40">
        <f>C158*G158</f>
        <v>0</v>
      </c>
      <c r="I158" s="40">
        <f>F158+H158</f>
        <v>12480</v>
      </c>
      <c r="J158" s="53"/>
      <c r="K158" s="27"/>
    </row>
    <row r="159" spans="1:11" s="28" customFormat="1" ht="23.25">
      <c r="A159" s="77"/>
      <c r="B159" s="78" t="s">
        <v>234</v>
      </c>
      <c r="C159" s="79">
        <v>1</v>
      </c>
      <c r="D159" s="77" t="s">
        <v>103</v>
      </c>
      <c r="E159" s="80">
        <v>23223.040000000001</v>
      </c>
      <c r="F159" s="70">
        <f>C159*E159</f>
        <v>23223.040000000001</v>
      </c>
      <c r="G159" s="80">
        <v>0</v>
      </c>
      <c r="H159" s="70">
        <f>C159*G159</f>
        <v>0</v>
      </c>
      <c r="I159" s="70">
        <f>F159+H159</f>
        <v>23223.040000000001</v>
      </c>
      <c r="J159" s="82"/>
      <c r="K159" s="27"/>
    </row>
    <row r="160" spans="1:11" s="28" customFormat="1" ht="23.25">
      <c r="A160" s="77"/>
      <c r="B160" s="78" t="s">
        <v>142</v>
      </c>
      <c r="C160" s="79"/>
      <c r="D160" s="77"/>
      <c r="E160" s="80"/>
      <c r="F160" s="81"/>
      <c r="G160" s="80"/>
      <c r="H160" s="81"/>
      <c r="I160" s="81"/>
      <c r="J160" s="82"/>
      <c r="K160" s="27"/>
    </row>
    <row r="161" spans="1:11" s="28" customFormat="1" ht="23.25">
      <c r="A161" s="62"/>
      <c r="B161" s="63" t="s">
        <v>143</v>
      </c>
      <c r="C161" s="64"/>
      <c r="D161" s="62"/>
      <c r="E161" s="65"/>
      <c r="F161" s="66"/>
      <c r="G161" s="65"/>
      <c r="H161" s="66"/>
      <c r="I161" s="66"/>
      <c r="J161" s="74"/>
      <c r="K161" s="27"/>
    </row>
    <row r="162" spans="1:11" s="28" customFormat="1" ht="23.25">
      <c r="A162" s="21"/>
      <c r="B162" s="23" t="s">
        <v>144</v>
      </c>
      <c r="C162" s="41">
        <v>1</v>
      </c>
      <c r="D162" s="21" t="s">
        <v>103</v>
      </c>
      <c r="E162" s="42">
        <v>19000</v>
      </c>
      <c r="F162" s="40">
        <f>C162*E162</f>
        <v>19000</v>
      </c>
      <c r="G162" s="42">
        <v>0</v>
      </c>
      <c r="H162" s="40">
        <f>C162*G162</f>
        <v>0</v>
      </c>
      <c r="I162" s="40">
        <f>F162+H162</f>
        <v>19000</v>
      </c>
      <c r="J162" s="53"/>
      <c r="K162" s="27"/>
    </row>
    <row r="163" spans="1:11" s="28" customFormat="1" ht="23.25">
      <c r="A163" s="21"/>
      <c r="B163" s="23" t="s">
        <v>145</v>
      </c>
      <c r="C163" s="41">
        <v>1</v>
      </c>
      <c r="D163" s="21" t="s">
        <v>103</v>
      </c>
      <c r="E163" s="42">
        <v>145000</v>
      </c>
      <c r="F163" s="40">
        <f>C163*E163</f>
        <v>145000</v>
      </c>
      <c r="G163" s="42">
        <v>0</v>
      </c>
      <c r="H163" s="40">
        <f>C163*G163</f>
        <v>0</v>
      </c>
      <c r="I163" s="40">
        <f>F163+H163</f>
        <v>145000</v>
      </c>
      <c r="J163" s="53"/>
      <c r="K163" s="27"/>
    </row>
    <row r="164" spans="1:11" s="28" customFormat="1" ht="23.25">
      <c r="A164" s="68"/>
      <c r="B164" s="72" t="s">
        <v>146</v>
      </c>
      <c r="C164" s="69">
        <v>1</v>
      </c>
      <c r="D164" s="68" t="s">
        <v>103</v>
      </c>
      <c r="E164" s="71">
        <v>7500</v>
      </c>
      <c r="F164" s="70">
        <f t="shared" ref="F164:F167" si="24">C164*E164</f>
        <v>7500</v>
      </c>
      <c r="G164" s="71">
        <v>0</v>
      </c>
      <c r="H164" s="70">
        <f t="shared" ref="H164:H167" si="25">C164*G164</f>
        <v>0</v>
      </c>
      <c r="I164" s="70">
        <f t="shared" ref="I164:I167" si="26">F164+H164</f>
        <v>7500</v>
      </c>
      <c r="J164" s="75"/>
      <c r="K164" s="27"/>
    </row>
    <row r="165" spans="1:11" s="28" customFormat="1" ht="23.25">
      <c r="A165" s="62"/>
      <c r="B165" s="63" t="s">
        <v>147</v>
      </c>
      <c r="C165" s="64"/>
      <c r="D165" s="62"/>
      <c r="E165" s="65"/>
      <c r="F165" s="66"/>
      <c r="G165" s="65"/>
      <c r="H165" s="66"/>
      <c r="I165" s="66"/>
      <c r="J165" s="74"/>
      <c r="K165" s="27"/>
    </row>
    <row r="166" spans="1:11" s="28" customFormat="1" ht="23.25">
      <c r="A166" s="21"/>
      <c r="B166" s="85" t="s">
        <v>148</v>
      </c>
      <c r="C166" s="41">
        <v>1</v>
      </c>
      <c r="D166" s="21" t="s">
        <v>103</v>
      </c>
      <c r="E166" s="42">
        <v>9000</v>
      </c>
      <c r="F166" s="40">
        <f t="shared" si="24"/>
        <v>9000</v>
      </c>
      <c r="G166" s="42">
        <v>0</v>
      </c>
      <c r="H166" s="40">
        <f t="shared" si="25"/>
        <v>0</v>
      </c>
      <c r="I166" s="40">
        <f t="shared" si="26"/>
        <v>9000</v>
      </c>
      <c r="J166" s="53"/>
      <c r="K166" s="27"/>
    </row>
    <row r="167" spans="1:11" s="28" customFormat="1" ht="23.25">
      <c r="A167" s="21"/>
      <c r="B167" s="23" t="s">
        <v>149</v>
      </c>
      <c r="C167" s="41">
        <v>1</v>
      </c>
      <c r="D167" s="21" t="s">
        <v>103</v>
      </c>
      <c r="E167" s="42">
        <v>40000</v>
      </c>
      <c r="F167" s="40">
        <f t="shared" si="24"/>
        <v>40000</v>
      </c>
      <c r="G167" s="42">
        <v>0</v>
      </c>
      <c r="H167" s="40">
        <f t="shared" si="25"/>
        <v>0</v>
      </c>
      <c r="I167" s="40">
        <f t="shared" si="26"/>
        <v>40000</v>
      </c>
      <c r="J167" s="53"/>
      <c r="K167" s="27"/>
    </row>
    <row r="168" spans="1:11" s="28" customFormat="1" ht="23.25">
      <c r="A168" s="21"/>
      <c r="B168" s="23"/>
      <c r="C168" s="41"/>
      <c r="D168" s="21"/>
      <c r="E168" s="42"/>
      <c r="F168" s="40"/>
      <c r="G168" s="42"/>
      <c r="H168" s="40"/>
      <c r="I168" s="40"/>
      <c r="J168" s="53"/>
      <c r="K168" s="27"/>
    </row>
    <row r="169" spans="1:11">
      <c r="A169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169" s="35" t="s">
        <v>40</v>
      </c>
      <c r="J169" s="17" t="s">
        <v>150</v>
      </c>
    </row>
    <row r="170" spans="1:11">
      <c r="A170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171" spans="1:11">
      <c r="A171" s="1" t="s">
        <v>37</v>
      </c>
    </row>
    <row r="172" spans="1:11">
      <c r="A172" s="123" t="s">
        <v>38</v>
      </c>
      <c r="B172" s="123"/>
      <c r="C172" s="123"/>
      <c r="D172" s="123"/>
      <c r="E172" s="35" t="s">
        <v>39</v>
      </c>
      <c r="F172" s="124">
        <f>F4</f>
        <v>42640</v>
      </c>
      <c r="G172" s="124"/>
    </row>
    <row r="173" spans="1:11" s="50" customFormat="1" ht="23.25">
      <c r="A173" s="125" t="s">
        <v>7</v>
      </c>
      <c r="B173" s="125" t="s">
        <v>28</v>
      </c>
      <c r="C173" s="127" t="s">
        <v>29</v>
      </c>
      <c r="D173" s="125" t="s">
        <v>30</v>
      </c>
      <c r="E173" s="129" t="s">
        <v>31</v>
      </c>
      <c r="F173" s="130"/>
      <c r="G173" s="129" t="s">
        <v>32</v>
      </c>
      <c r="H173" s="130"/>
      <c r="I173" s="36" t="s">
        <v>33</v>
      </c>
      <c r="J173" s="131" t="s">
        <v>13</v>
      </c>
      <c r="K173" s="49"/>
    </row>
    <row r="174" spans="1:11" s="50" customFormat="1" ht="23.25">
      <c r="A174" s="126"/>
      <c r="B174" s="126"/>
      <c r="C174" s="128"/>
      <c r="D174" s="126"/>
      <c r="E174" s="37" t="s">
        <v>34</v>
      </c>
      <c r="F174" s="37" t="s">
        <v>35</v>
      </c>
      <c r="G174" s="38" t="s">
        <v>34</v>
      </c>
      <c r="H174" s="39" t="s">
        <v>35</v>
      </c>
      <c r="I174" s="39" t="s">
        <v>36</v>
      </c>
      <c r="J174" s="132"/>
      <c r="K174" s="49"/>
    </row>
    <row r="175" spans="1:11" s="29" customFormat="1" ht="23.25">
      <c r="A175" s="24"/>
      <c r="B175" s="25" t="s">
        <v>151</v>
      </c>
      <c r="C175" s="40">
        <v>1</v>
      </c>
      <c r="D175" s="20" t="s">
        <v>103</v>
      </c>
      <c r="E175" s="40">
        <v>7000</v>
      </c>
      <c r="F175" s="40">
        <f>C175*E175</f>
        <v>7000</v>
      </c>
      <c r="G175" s="40">
        <v>0</v>
      </c>
      <c r="H175" s="40">
        <f>C175*G175</f>
        <v>0</v>
      </c>
      <c r="I175" s="40">
        <f>F175+H175</f>
        <v>7000</v>
      </c>
      <c r="J175" s="51"/>
    </row>
    <row r="176" spans="1:11" s="28" customFormat="1" ht="23.25">
      <c r="A176" s="21"/>
      <c r="B176" s="26" t="s">
        <v>152</v>
      </c>
      <c r="C176" s="41">
        <v>1</v>
      </c>
      <c r="D176" s="21" t="s">
        <v>103</v>
      </c>
      <c r="E176" s="41">
        <v>25000</v>
      </c>
      <c r="F176" s="40">
        <f>C176*E176</f>
        <v>25000</v>
      </c>
      <c r="G176" s="42">
        <v>0</v>
      </c>
      <c r="H176" s="40">
        <f>C176*G176</f>
        <v>0</v>
      </c>
      <c r="I176" s="40">
        <f>F176+H176</f>
        <v>25000</v>
      </c>
      <c r="J176" s="22"/>
      <c r="K176" s="27"/>
    </row>
    <row r="177" spans="1:12" s="32" customFormat="1">
      <c r="A177" s="56"/>
      <c r="B177" s="59" t="s">
        <v>153</v>
      </c>
      <c r="C177" s="55"/>
      <c r="D177" s="56"/>
      <c r="E177" s="57"/>
      <c r="F177" s="54"/>
      <c r="G177" s="57"/>
      <c r="H177" s="54"/>
      <c r="I177" s="60">
        <f>I158+I159+I162+I163+I164+I166+I167+I175+I176</f>
        <v>288203.04000000004</v>
      </c>
      <c r="J177" s="58"/>
    </row>
    <row r="178" spans="1:12" s="32" customFormat="1">
      <c r="A178" s="30">
        <v>5</v>
      </c>
      <c r="B178" s="83" t="s">
        <v>154</v>
      </c>
      <c r="C178" s="41"/>
      <c r="D178" s="21"/>
      <c r="E178" s="42"/>
      <c r="F178" s="40"/>
      <c r="G178" s="42"/>
      <c r="H178" s="40"/>
      <c r="I178" s="40"/>
      <c r="J178" s="52"/>
    </row>
    <row r="179" spans="1:12" s="28" customFormat="1" ht="23.25">
      <c r="A179" s="68"/>
      <c r="B179" s="72" t="s">
        <v>155</v>
      </c>
      <c r="C179" s="69"/>
      <c r="D179" s="68"/>
      <c r="E179" s="71"/>
      <c r="F179" s="70"/>
      <c r="G179" s="71"/>
      <c r="H179" s="70"/>
      <c r="I179" s="70"/>
      <c r="J179" s="75"/>
      <c r="K179" s="27"/>
    </row>
    <row r="180" spans="1:12" s="28" customFormat="1" ht="23.25">
      <c r="A180" s="77"/>
      <c r="B180" s="78" t="s">
        <v>156</v>
      </c>
      <c r="C180" s="79"/>
      <c r="D180" s="77"/>
      <c r="E180" s="80"/>
      <c r="F180" s="81"/>
      <c r="G180" s="80"/>
      <c r="H180" s="81"/>
      <c r="I180" s="81"/>
      <c r="J180" s="82"/>
      <c r="K180" s="27"/>
    </row>
    <row r="181" spans="1:12" s="28" customFormat="1" ht="23.25">
      <c r="A181" s="62"/>
      <c r="B181" s="63" t="s">
        <v>157</v>
      </c>
      <c r="C181" s="64"/>
      <c r="D181" s="62"/>
      <c r="E181" s="65"/>
      <c r="F181" s="66"/>
      <c r="G181" s="65"/>
      <c r="H181" s="66"/>
      <c r="I181" s="66"/>
      <c r="J181" s="74"/>
      <c r="K181" s="27"/>
    </row>
    <row r="182" spans="1:12" s="28" customFormat="1" ht="23.25">
      <c r="A182" s="21"/>
      <c r="B182" s="23" t="s">
        <v>158</v>
      </c>
      <c r="C182" s="41">
        <v>1</v>
      </c>
      <c r="D182" s="21" t="s">
        <v>103</v>
      </c>
      <c r="E182" s="42">
        <v>57000</v>
      </c>
      <c r="F182" s="40">
        <f>C182*E182</f>
        <v>57000</v>
      </c>
      <c r="G182" s="42">
        <v>27000</v>
      </c>
      <c r="H182" s="40">
        <f>C182*G182</f>
        <v>27000</v>
      </c>
      <c r="I182" s="40">
        <f>F182+H182</f>
        <v>84000</v>
      </c>
      <c r="J182" s="53"/>
      <c r="K182" s="27"/>
    </row>
    <row r="183" spans="1:12" s="28" customFormat="1" ht="23.25">
      <c r="A183" s="21"/>
      <c r="B183" s="23" t="s">
        <v>159</v>
      </c>
      <c r="C183" s="41">
        <v>1</v>
      </c>
      <c r="D183" s="21" t="s">
        <v>103</v>
      </c>
      <c r="E183" s="42">
        <v>25000</v>
      </c>
      <c r="F183" s="40">
        <f>C183*E183</f>
        <v>25000</v>
      </c>
      <c r="G183" s="42">
        <v>8800</v>
      </c>
      <c r="H183" s="40">
        <f>C183*G183</f>
        <v>8800</v>
      </c>
      <c r="I183" s="40">
        <f>F183+H183</f>
        <v>33800</v>
      </c>
      <c r="J183" s="53"/>
      <c r="K183" s="27"/>
    </row>
    <row r="184" spans="1:12" s="28" customFormat="1" ht="23.25">
      <c r="A184" s="56"/>
      <c r="B184" s="59" t="s">
        <v>160</v>
      </c>
      <c r="C184" s="55"/>
      <c r="D184" s="56"/>
      <c r="E184" s="57"/>
      <c r="F184" s="54"/>
      <c r="G184" s="57"/>
      <c r="H184" s="54"/>
      <c r="I184" s="60">
        <f>I182+I183</f>
        <v>117800</v>
      </c>
      <c r="J184" s="76"/>
      <c r="K184" s="27"/>
    </row>
    <row r="185" spans="1:12" s="28" customFormat="1" ht="23.25">
      <c r="A185" s="21"/>
      <c r="B185" s="23"/>
      <c r="C185" s="41"/>
      <c r="D185" s="21"/>
      <c r="E185" s="42"/>
      <c r="F185" s="40"/>
      <c r="G185" s="42"/>
      <c r="H185" s="40"/>
      <c r="I185" s="40"/>
      <c r="J185" s="53"/>
      <c r="K185" s="27"/>
    </row>
    <row r="186" spans="1:12" s="28" customFormat="1" ht="23.25">
      <c r="A186" s="21"/>
      <c r="B186" s="23"/>
      <c r="C186" s="41"/>
      <c r="D186" s="21"/>
      <c r="E186" s="42"/>
      <c r="F186" s="40"/>
      <c r="G186" s="42"/>
      <c r="H186" s="40"/>
      <c r="I186" s="40"/>
      <c r="J186" s="53"/>
      <c r="K186" s="27"/>
    </row>
    <row r="187" spans="1:12" s="28" customFormat="1" ht="27.75">
      <c r="A187" s="21"/>
      <c r="B187" s="23"/>
      <c r="C187" s="41"/>
      <c r="D187" s="21"/>
      <c r="E187" s="42"/>
      <c r="F187" s="40"/>
      <c r="G187" s="42"/>
      <c r="H187" s="40"/>
      <c r="I187" s="40"/>
      <c r="J187" s="53"/>
      <c r="K187" s="27"/>
      <c r="L187" s="112"/>
    </row>
    <row r="188" spans="1:12" s="28" customFormat="1" ht="23.25">
      <c r="A188" s="21"/>
      <c r="B188" s="23"/>
      <c r="C188" s="41"/>
      <c r="D188" s="21"/>
      <c r="E188" s="42"/>
      <c r="F188" s="40"/>
      <c r="G188" s="42"/>
      <c r="H188" s="40"/>
      <c r="I188" s="40"/>
      <c r="J188" s="53"/>
      <c r="K188" s="27"/>
    </row>
    <row r="189" spans="1:12" s="28" customFormat="1" ht="23.25">
      <c r="A189" s="21"/>
      <c r="B189" s="23"/>
      <c r="C189" s="41"/>
      <c r="D189" s="21"/>
      <c r="E189" s="42"/>
      <c r="F189" s="40"/>
      <c r="G189" s="42"/>
      <c r="H189" s="40"/>
      <c r="I189" s="40"/>
      <c r="J189" s="53"/>
      <c r="K189" s="27"/>
    </row>
    <row r="190" spans="1:12">
      <c r="A190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190" s="35" t="s">
        <v>40</v>
      </c>
      <c r="J190" s="17" t="s">
        <v>161</v>
      </c>
    </row>
    <row r="191" spans="1:12">
      <c r="A191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192" spans="1:12">
      <c r="A192" s="1" t="s">
        <v>37</v>
      </c>
    </row>
    <row r="193" spans="1:12">
      <c r="A193" s="123" t="s">
        <v>38</v>
      </c>
      <c r="B193" s="123"/>
      <c r="C193" s="123"/>
      <c r="D193" s="123"/>
      <c r="E193" s="35" t="s">
        <v>39</v>
      </c>
      <c r="F193" s="124">
        <f>F4</f>
        <v>42640</v>
      </c>
      <c r="G193" s="124"/>
    </row>
    <row r="194" spans="1:12" s="50" customFormat="1" ht="23.25">
      <c r="A194" s="125" t="s">
        <v>7</v>
      </c>
      <c r="B194" s="125" t="s">
        <v>28</v>
      </c>
      <c r="C194" s="127" t="s">
        <v>29</v>
      </c>
      <c r="D194" s="125" t="s">
        <v>30</v>
      </c>
      <c r="E194" s="129" t="s">
        <v>31</v>
      </c>
      <c r="F194" s="130"/>
      <c r="G194" s="129" t="s">
        <v>32</v>
      </c>
      <c r="H194" s="130"/>
      <c r="I194" s="36" t="s">
        <v>33</v>
      </c>
      <c r="J194" s="131" t="s">
        <v>13</v>
      </c>
      <c r="K194" s="49"/>
    </row>
    <row r="195" spans="1:12" s="50" customFormat="1" ht="23.25">
      <c r="A195" s="126"/>
      <c r="B195" s="126"/>
      <c r="C195" s="128"/>
      <c r="D195" s="126"/>
      <c r="E195" s="37" t="s">
        <v>34</v>
      </c>
      <c r="F195" s="37" t="s">
        <v>35</v>
      </c>
      <c r="G195" s="38" t="s">
        <v>34</v>
      </c>
      <c r="H195" s="39" t="s">
        <v>35</v>
      </c>
      <c r="I195" s="39" t="s">
        <v>36</v>
      </c>
      <c r="J195" s="132"/>
      <c r="K195" s="49"/>
    </row>
    <row r="196" spans="1:12" s="29" customFormat="1" ht="23.25">
      <c r="A196" s="84">
        <v>6</v>
      </c>
      <c r="B196" s="48" t="s">
        <v>162</v>
      </c>
      <c r="C196" s="40"/>
      <c r="D196" s="20"/>
      <c r="E196" s="40"/>
      <c r="F196" s="40"/>
      <c r="G196" s="40"/>
      <c r="H196" s="40"/>
      <c r="I196" s="40"/>
      <c r="J196" s="51"/>
    </row>
    <row r="197" spans="1:12" s="28" customFormat="1" ht="23.25">
      <c r="A197" s="68"/>
      <c r="B197" s="72" t="s">
        <v>141</v>
      </c>
      <c r="C197" s="69">
        <v>1</v>
      </c>
      <c r="D197" s="68" t="s">
        <v>103</v>
      </c>
      <c r="E197" s="69">
        <v>303967.82</v>
      </c>
      <c r="F197" s="70">
        <f>C197*E197</f>
        <v>303967.82</v>
      </c>
      <c r="G197" s="71"/>
      <c r="H197" s="70">
        <f>C197*G197</f>
        <v>0</v>
      </c>
      <c r="I197" s="70">
        <f>F197+H197</f>
        <v>303967.82</v>
      </c>
      <c r="J197" s="108"/>
      <c r="K197" s="27"/>
      <c r="L197" s="114"/>
    </row>
    <row r="198" spans="1:12" s="32" customFormat="1">
      <c r="A198" s="77"/>
      <c r="B198" s="78" t="s">
        <v>163</v>
      </c>
      <c r="C198" s="79"/>
      <c r="D198" s="77"/>
      <c r="E198" s="80"/>
      <c r="F198" s="81"/>
      <c r="G198" s="80"/>
      <c r="H198" s="81"/>
      <c r="I198" s="81"/>
      <c r="J198" s="89"/>
    </row>
    <row r="199" spans="1:12" s="32" customFormat="1">
      <c r="A199" s="77"/>
      <c r="B199" s="78" t="s">
        <v>238</v>
      </c>
      <c r="C199" s="79"/>
      <c r="D199" s="77"/>
      <c r="E199" s="80"/>
      <c r="F199" s="81"/>
      <c r="G199" s="80"/>
      <c r="H199" s="81"/>
      <c r="I199" s="81"/>
      <c r="J199" s="89"/>
      <c r="L199" s="113"/>
    </row>
    <row r="200" spans="1:12" s="32" customFormat="1">
      <c r="A200" s="77"/>
      <c r="B200" s="78" t="s">
        <v>237</v>
      </c>
      <c r="C200" s="79">
        <v>0</v>
      </c>
      <c r="D200" s="77">
        <v>0</v>
      </c>
      <c r="E200" s="80">
        <v>0</v>
      </c>
      <c r="F200" s="81">
        <f>C200*E200</f>
        <v>0</v>
      </c>
      <c r="G200" s="80">
        <v>0</v>
      </c>
      <c r="H200" s="81">
        <f>G200*C200</f>
        <v>0</v>
      </c>
      <c r="I200" s="81">
        <f>F200+H200</f>
        <v>0</v>
      </c>
      <c r="J200" s="89"/>
    </row>
    <row r="201" spans="1:12" s="28" customFormat="1" ht="23.25">
      <c r="A201" s="62"/>
      <c r="B201" s="63" t="s">
        <v>236</v>
      </c>
      <c r="C201" s="64"/>
      <c r="D201" s="62"/>
      <c r="E201" s="65"/>
      <c r="F201" s="66"/>
      <c r="G201" s="65"/>
      <c r="H201" s="66"/>
      <c r="I201" s="66"/>
      <c r="J201" s="74"/>
      <c r="K201" s="27"/>
    </row>
    <row r="202" spans="1:12" s="28" customFormat="1" ht="23.25">
      <c r="A202" s="56"/>
      <c r="B202" s="59" t="s">
        <v>164</v>
      </c>
      <c r="C202" s="55"/>
      <c r="D202" s="56"/>
      <c r="E202" s="57"/>
      <c r="F202" s="54"/>
      <c r="G202" s="57"/>
      <c r="H202" s="54"/>
      <c r="I202" s="60">
        <f>I197+I200</f>
        <v>303967.82</v>
      </c>
      <c r="J202" s="76"/>
      <c r="K202" s="27"/>
    </row>
    <row r="203" spans="1:12" s="28" customFormat="1" ht="23.25">
      <c r="A203" s="30">
        <v>7</v>
      </c>
      <c r="B203" s="34" t="s">
        <v>165</v>
      </c>
      <c r="C203" s="41"/>
      <c r="D203" s="21"/>
      <c r="E203" s="42"/>
      <c r="F203" s="40"/>
      <c r="G203" s="42"/>
      <c r="H203" s="40"/>
      <c r="I203" s="40"/>
      <c r="J203" s="53"/>
      <c r="K203" s="27"/>
    </row>
    <row r="204" spans="1:12" s="28" customFormat="1" ht="23.25">
      <c r="A204" s="21"/>
      <c r="B204" s="85" t="s">
        <v>166</v>
      </c>
      <c r="C204" s="41">
        <v>1</v>
      </c>
      <c r="D204" s="21" t="s">
        <v>103</v>
      </c>
      <c r="E204" s="42">
        <v>21000</v>
      </c>
      <c r="F204" s="40">
        <f t="shared" ref="F204:F206" si="27">C204*E204</f>
        <v>21000</v>
      </c>
      <c r="G204" s="42">
        <v>500</v>
      </c>
      <c r="H204" s="40">
        <f t="shared" ref="H204:H206" si="28">C204*G204</f>
        <v>500</v>
      </c>
      <c r="I204" s="40">
        <f t="shared" ref="I204:I206" si="29">F204+H204</f>
        <v>21500</v>
      </c>
      <c r="J204" s="53"/>
      <c r="K204" s="27"/>
    </row>
    <row r="205" spans="1:12" s="28" customFormat="1" ht="23.25">
      <c r="A205" s="21"/>
      <c r="B205" s="23" t="s">
        <v>167</v>
      </c>
      <c r="C205" s="41">
        <v>1</v>
      </c>
      <c r="D205" s="21" t="s">
        <v>103</v>
      </c>
      <c r="E205" s="42">
        <v>21000</v>
      </c>
      <c r="F205" s="40">
        <f t="shared" si="27"/>
        <v>21000</v>
      </c>
      <c r="G205" s="42">
        <v>500</v>
      </c>
      <c r="H205" s="40">
        <f t="shared" si="28"/>
        <v>500</v>
      </c>
      <c r="I205" s="40">
        <f t="shared" si="29"/>
        <v>21500</v>
      </c>
      <c r="J205" s="53"/>
      <c r="K205" s="27"/>
    </row>
    <row r="206" spans="1:12" s="28" customFormat="1" ht="23.25">
      <c r="A206" s="21"/>
      <c r="B206" s="23" t="s">
        <v>168</v>
      </c>
      <c r="C206" s="41">
        <v>1</v>
      </c>
      <c r="D206" s="21" t="s">
        <v>103</v>
      </c>
      <c r="E206" s="42">
        <v>21000</v>
      </c>
      <c r="F206" s="40">
        <f t="shared" si="27"/>
        <v>21000</v>
      </c>
      <c r="G206" s="42">
        <v>500</v>
      </c>
      <c r="H206" s="40">
        <f t="shared" si="28"/>
        <v>500</v>
      </c>
      <c r="I206" s="40">
        <f t="shared" si="29"/>
        <v>21500</v>
      </c>
      <c r="J206" s="53"/>
      <c r="K206" s="27"/>
    </row>
    <row r="207" spans="1:12" s="28" customFormat="1" ht="23.25">
      <c r="A207" s="56"/>
      <c r="B207" s="59" t="s">
        <v>169</v>
      </c>
      <c r="C207" s="55"/>
      <c r="D207" s="56"/>
      <c r="E207" s="57"/>
      <c r="F207" s="54"/>
      <c r="G207" s="57"/>
      <c r="H207" s="54"/>
      <c r="I207" s="60">
        <f>I204+I205+I206</f>
        <v>64500</v>
      </c>
      <c r="J207" s="76"/>
      <c r="K207" s="27"/>
    </row>
    <row r="208" spans="1:12" s="28" customFormat="1" ht="23.25">
      <c r="A208" s="21"/>
      <c r="B208" s="23"/>
      <c r="C208" s="41"/>
      <c r="D208" s="21"/>
      <c r="E208" s="42"/>
      <c r="F208" s="40"/>
      <c r="G208" s="42"/>
      <c r="H208" s="40"/>
      <c r="I208" s="40"/>
      <c r="J208" s="53"/>
      <c r="K208" s="27"/>
    </row>
    <row r="209" spans="1:11" s="28" customFormat="1" ht="23.25">
      <c r="A209" s="21"/>
      <c r="B209" s="23"/>
      <c r="C209" s="41"/>
      <c r="D209" s="21"/>
      <c r="E209" s="42"/>
      <c r="F209" s="40"/>
      <c r="G209" s="42"/>
      <c r="H209" s="40"/>
      <c r="I209" s="40"/>
      <c r="J209" s="53"/>
      <c r="K209" s="27"/>
    </row>
    <row r="210" spans="1:11" s="28" customFormat="1" ht="23.25">
      <c r="A210" s="21"/>
      <c r="B210" s="23"/>
      <c r="C210" s="41"/>
      <c r="D210" s="21"/>
      <c r="E210" s="42"/>
      <c r="F210" s="40"/>
      <c r="G210" s="42"/>
      <c r="H210" s="40"/>
      <c r="I210" s="40"/>
      <c r="J210" s="53"/>
      <c r="K210" s="27"/>
    </row>
    <row r="211" spans="1:11">
      <c r="A211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211" s="35" t="s">
        <v>40</v>
      </c>
      <c r="J211" s="17" t="s">
        <v>170</v>
      </c>
    </row>
    <row r="212" spans="1:11">
      <c r="A212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213" spans="1:11">
      <c r="A213" s="1" t="s">
        <v>37</v>
      </c>
    </row>
    <row r="214" spans="1:11">
      <c r="A214" s="123" t="s">
        <v>38</v>
      </c>
      <c r="B214" s="123"/>
      <c r="C214" s="123"/>
      <c r="D214" s="123"/>
      <c r="E214" s="35" t="s">
        <v>39</v>
      </c>
      <c r="F214" s="124">
        <f>F4</f>
        <v>42640</v>
      </c>
      <c r="G214" s="124"/>
    </row>
    <row r="215" spans="1:11" s="50" customFormat="1" ht="23.25">
      <c r="A215" s="125" t="s">
        <v>7</v>
      </c>
      <c r="B215" s="125" t="s">
        <v>28</v>
      </c>
      <c r="C215" s="127" t="s">
        <v>29</v>
      </c>
      <c r="D215" s="125" t="s">
        <v>30</v>
      </c>
      <c r="E215" s="129" t="s">
        <v>31</v>
      </c>
      <c r="F215" s="130"/>
      <c r="G215" s="129" t="s">
        <v>32</v>
      </c>
      <c r="H215" s="130"/>
      <c r="I215" s="36" t="s">
        <v>33</v>
      </c>
      <c r="J215" s="131" t="s">
        <v>13</v>
      </c>
      <c r="K215" s="49"/>
    </row>
    <row r="216" spans="1:11" s="50" customFormat="1" ht="23.25">
      <c r="A216" s="126"/>
      <c r="B216" s="126"/>
      <c r="C216" s="128"/>
      <c r="D216" s="126"/>
      <c r="E216" s="37" t="s">
        <v>34</v>
      </c>
      <c r="F216" s="37" t="s">
        <v>35</v>
      </c>
      <c r="G216" s="38" t="s">
        <v>34</v>
      </c>
      <c r="H216" s="39" t="s">
        <v>35</v>
      </c>
      <c r="I216" s="39" t="s">
        <v>36</v>
      </c>
      <c r="J216" s="132"/>
      <c r="K216" s="49"/>
    </row>
    <row r="217" spans="1:11" s="29" customFormat="1" ht="23.25">
      <c r="A217" s="84">
        <v>8</v>
      </c>
      <c r="B217" s="86" t="s">
        <v>171</v>
      </c>
      <c r="C217" s="40"/>
      <c r="D217" s="20"/>
      <c r="E217" s="40"/>
      <c r="F217" s="40"/>
      <c r="G217" s="40"/>
      <c r="H217" s="40"/>
      <c r="I217" s="40"/>
      <c r="J217" s="51"/>
    </row>
    <row r="218" spans="1:11" s="28" customFormat="1" ht="23.25">
      <c r="A218" s="21"/>
      <c r="B218" s="88" t="s">
        <v>172</v>
      </c>
      <c r="C218" s="41"/>
      <c r="D218" s="21"/>
      <c r="E218" s="41"/>
      <c r="F218" s="40"/>
      <c r="G218" s="42"/>
      <c r="H218" s="40"/>
      <c r="I218" s="40"/>
      <c r="J218" s="22"/>
      <c r="K218" s="27"/>
    </row>
    <row r="219" spans="1:11" s="32" customFormat="1">
      <c r="A219" s="68"/>
      <c r="B219" s="72" t="s">
        <v>173</v>
      </c>
      <c r="C219" s="69">
        <v>1</v>
      </c>
      <c r="D219" s="68" t="s">
        <v>103</v>
      </c>
      <c r="E219" s="71">
        <v>258000</v>
      </c>
      <c r="F219" s="70">
        <f t="shared" ref="F219:F227" si="30">C219*E219</f>
        <v>258000</v>
      </c>
      <c r="G219" s="71">
        <v>0</v>
      </c>
      <c r="H219" s="70">
        <f t="shared" ref="H219:H227" si="31">C219*G219</f>
        <v>0</v>
      </c>
      <c r="I219" s="70">
        <f t="shared" ref="I219:I227" si="32">F219+H219</f>
        <v>258000</v>
      </c>
      <c r="J219" s="73"/>
    </row>
    <row r="220" spans="1:11" s="32" customFormat="1">
      <c r="A220" s="77"/>
      <c r="B220" s="78" t="s">
        <v>174</v>
      </c>
      <c r="C220" s="79"/>
      <c r="D220" s="77"/>
      <c r="E220" s="80"/>
      <c r="F220" s="81"/>
      <c r="G220" s="80"/>
      <c r="H220" s="81"/>
      <c r="I220" s="81"/>
      <c r="J220" s="89"/>
    </row>
    <row r="221" spans="1:11" s="28" customFormat="1" ht="23.25">
      <c r="A221" s="77"/>
      <c r="B221" s="78" t="s">
        <v>175</v>
      </c>
      <c r="C221" s="79"/>
      <c r="D221" s="77"/>
      <c r="E221" s="80"/>
      <c r="F221" s="81"/>
      <c r="G221" s="80"/>
      <c r="H221" s="81"/>
      <c r="I221" s="81"/>
      <c r="J221" s="82"/>
      <c r="K221" s="27"/>
    </row>
    <row r="222" spans="1:11" s="28" customFormat="1" ht="23.25">
      <c r="A222" s="62"/>
      <c r="B222" s="63" t="s">
        <v>176</v>
      </c>
      <c r="C222" s="64"/>
      <c r="D222" s="62"/>
      <c r="E222" s="65"/>
      <c r="F222" s="66"/>
      <c r="G222" s="65"/>
      <c r="H222" s="66"/>
      <c r="I222" s="66"/>
      <c r="J222" s="74"/>
      <c r="K222" s="27"/>
    </row>
    <row r="223" spans="1:11" s="28" customFormat="1" ht="23.25">
      <c r="A223" s="56"/>
      <c r="B223" s="59" t="s">
        <v>177</v>
      </c>
      <c r="C223" s="55"/>
      <c r="D223" s="56"/>
      <c r="E223" s="57"/>
      <c r="F223" s="54"/>
      <c r="G223" s="57"/>
      <c r="H223" s="54"/>
      <c r="I223" s="60">
        <f>I219</f>
        <v>258000</v>
      </c>
      <c r="J223" s="76"/>
      <c r="K223" s="27"/>
    </row>
    <row r="224" spans="1:11" s="28" customFormat="1" ht="23.25">
      <c r="A224" s="30">
        <v>9</v>
      </c>
      <c r="B224" s="34" t="s">
        <v>178</v>
      </c>
      <c r="C224" s="41"/>
      <c r="D224" s="21"/>
      <c r="E224" s="42"/>
      <c r="F224" s="40"/>
      <c r="G224" s="42"/>
      <c r="H224" s="40"/>
      <c r="I224" s="40"/>
      <c r="J224" s="53"/>
      <c r="K224" s="27"/>
    </row>
    <row r="225" spans="1:11" s="28" customFormat="1" ht="23.25">
      <c r="A225" s="21"/>
      <c r="B225" s="23" t="s">
        <v>179</v>
      </c>
      <c r="C225" s="41">
        <v>1</v>
      </c>
      <c r="D225" s="21" t="s">
        <v>183</v>
      </c>
      <c r="E225" s="42">
        <v>4717.18</v>
      </c>
      <c r="F225" s="40">
        <f>C225*E225</f>
        <v>4717.18</v>
      </c>
      <c r="G225" s="42">
        <v>0</v>
      </c>
      <c r="H225" s="40">
        <f t="shared" si="31"/>
        <v>0</v>
      </c>
      <c r="I225" s="40">
        <f t="shared" si="32"/>
        <v>4717.18</v>
      </c>
      <c r="J225" s="53"/>
      <c r="K225" s="27"/>
    </row>
    <row r="226" spans="1:11" s="28" customFormat="1" ht="23.25">
      <c r="A226" s="21"/>
      <c r="B226" s="23" t="s">
        <v>180</v>
      </c>
      <c r="C226" s="41">
        <v>1</v>
      </c>
      <c r="D226" s="21" t="s">
        <v>183</v>
      </c>
      <c r="E226" s="42">
        <v>4717.18</v>
      </c>
      <c r="F226" s="40">
        <f t="shared" si="30"/>
        <v>4717.18</v>
      </c>
      <c r="G226" s="42">
        <v>0</v>
      </c>
      <c r="H226" s="40">
        <f t="shared" si="31"/>
        <v>0</v>
      </c>
      <c r="I226" s="40">
        <f t="shared" si="32"/>
        <v>4717.18</v>
      </c>
      <c r="J226" s="53"/>
      <c r="K226" s="27"/>
    </row>
    <row r="227" spans="1:11" s="28" customFormat="1" ht="23.25">
      <c r="A227" s="21"/>
      <c r="B227" s="23" t="s">
        <v>181</v>
      </c>
      <c r="C227" s="41">
        <v>1</v>
      </c>
      <c r="D227" s="21" t="s">
        <v>183</v>
      </c>
      <c r="E227" s="42">
        <v>4717.18</v>
      </c>
      <c r="F227" s="40">
        <f t="shared" si="30"/>
        <v>4717.18</v>
      </c>
      <c r="G227" s="42">
        <v>0</v>
      </c>
      <c r="H227" s="40">
        <f t="shared" si="31"/>
        <v>0</v>
      </c>
      <c r="I227" s="40">
        <f t="shared" si="32"/>
        <v>4717.18</v>
      </c>
      <c r="J227" s="53"/>
      <c r="K227" s="27"/>
    </row>
    <row r="228" spans="1:11" s="28" customFormat="1" ht="23.25">
      <c r="A228" s="90"/>
      <c r="B228" s="59" t="s">
        <v>182</v>
      </c>
      <c r="C228" s="91"/>
      <c r="D228" s="90"/>
      <c r="E228" s="92"/>
      <c r="F228" s="60"/>
      <c r="G228" s="92"/>
      <c r="H228" s="60"/>
      <c r="I228" s="60">
        <f>I225+I226+I227</f>
        <v>14151.54</v>
      </c>
      <c r="J228" s="93"/>
      <c r="K228" s="27"/>
    </row>
    <row r="229" spans="1:11" s="28" customFormat="1" ht="23.25">
      <c r="A229" s="21"/>
      <c r="B229" s="23"/>
      <c r="C229" s="41"/>
      <c r="D229" s="21"/>
      <c r="E229" s="42"/>
      <c r="F229" s="40"/>
      <c r="G229" s="42"/>
      <c r="H229" s="40"/>
      <c r="I229" s="40"/>
      <c r="J229" s="53"/>
      <c r="K229" s="27"/>
    </row>
    <row r="230" spans="1:11" s="28" customFormat="1" ht="23.25">
      <c r="A230" s="21"/>
      <c r="B230" s="23"/>
      <c r="C230" s="41"/>
      <c r="D230" s="21"/>
      <c r="E230" s="42"/>
      <c r="F230" s="40"/>
      <c r="G230" s="42"/>
      <c r="H230" s="40"/>
      <c r="I230" s="40"/>
      <c r="J230" s="53"/>
      <c r="K230" s="27"/>
    </row>
    <row r="231" spans="1:11" s="28" customFormat="1" ht="23.25">
      <c r="A231" s="21"/>
      <c r="B231" s="23"/>
      <c r="C231" s="41"/>
      <c r="D231" s="21"/>
      <c r="E231" s="42"/>
      <c r="F231" s="40"/>
      <c r="G231" s="42"/>
      <c r="H231" s="40"/>
      <c r="I231" s="40"/>
      <c r="J231" s="53"/>
      <c r="K231" s="27"/>
    </row>
    <row r="232" spans="1:11">
      <c r="A232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232" s="35" t="s">
        <v>40</v>
      </c>
      <c r="J232" s="17" t="s">
        <v>184</v>
      </c>
    </row>
    <row r="233" spans="1:11">
      <c r="A233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234" spans="1:11">
      <c r="A234" s="1" t="s">
        <v>37</v>
      </c>
    </row>
    <row r="235" spans="1:11">
      <c r="A235" s="123" t="s">
        <v>38</v>
      </c>
      <c r="B235" s="123"/>
      <c r="C235" s="123"/>
      <c r="D235" s="123"/>
      <c r="E235" s="35" t="s">
        <v>39</v>
      </c>
      <c r="F235" s="124">
        <f>F4</f>
        <v>42640</v>
      </c>
      <c r="G235" s="124"/>
    </row>
    <row r="236" spans="1:11" s="50" customFormat="1" ht="23.25">
      <c r="A236" s="125" t="s">
        <v>7</v>
      </c>
      <c r="B236" s="125" t="s">
        <v>28</v>
      </c>
      <c r="C236" s="127" t="s">
        <v>29</v>
      </c>
      <c r="D236" s="125" t="s">
        <v>30</v>
      </c>
      <c r="E236" s="129" t="s">
        <v>31</v>
      </c>
      <c r="F236" s="130"/>
      <c r="G236" s="129" t="s">
        <v>32</v>
      </c>
      <c r="H236" s="130"/>
      <c r="I236" s="36" t="s">
        <v>33</v>
      </c>
      <c r="J236" s="131" t="s">
        <v>13</v>
      </c>
      <c r="K236" s="49"/>
    </row>
    <row r="237" spans="1:11" s="50" customFormat="1" ht="23.25">
      <c r="A237" s="126"/>
      <c r="B237" s="126"/>
      <c r="C237" s="128"/>
      <c r="D237" s="126"/>
      <c r="E237" s="37" t="s">
        <v>34</v>
      </c>
      <c r="F237" s="37" t="s">
        <v>35</v>
      </c>
      <c r="G237" s="38" t="s">
        <v>34</v>
      </c>
      <c r="H237" s="39" t="s">
        <v>35</v>
      </c>
      <c r="I237" s="39" t="s">
        <v>36</v>
      </c>
      <c r="J237" s="132"/>
      <c r="K237" s="49"/>
    </row>
    <row r="238" spans="1:11" s="29" customFormat="1" ht="23.25">
      <c r="A238" s="84">
        <v>10</v>
      </c>
      <c r="B238" s="48" t="s">
        <v>185</v>
      </c>
      <c r="C238" s="40"/>
      <c r="D238" s="20"/>
      <c r="E238" s="40"/>
      <c r="F238" s="40"/>
      <c r="G238" s="40"/>
      <c r="H238" s="40"/>
      <c r="I238" s="40"/>
      <c r="J238" s="51"/>
    </row>
    <row r="239" spans="1:11" s="28" customFormat="1" ht="23.25">
      <c r="A239" s="21"/>
      <c r="B239" s="26" t="s">
        <v>258</v>
      </c>
      <c r="C239" s="41">
        <v>2</v>
      </c>
      <c r="D239" s="21" t="s">
        <v>103</v>
      </c>
      <c r="E239" s="41">
        <v>16000</v>
      </c>
      <c r="F239" s="40">
        <f t="shared" ref="F239:F248" si="33">C239*E239</f>
        <v>32000</v>
      </c>
      <c r="G239" s="42">
        <v>800</v>
      </c>
      <c r="H239" s="40">
        <f t="shared" ref="H239:H248" si="34">C239*G239</f>
        <v>1600</v>
      </c>
      <c r="I239" s="40">
        <f t="shared" ref="I239:I248" si="35">F239+H239</f>
        <v>33600</v>
      </c>
      <c r="J239" s="22"/>
      <c r="K239" s="27"/>
    </row>
    <row r="240" spans="1:11" s="32" customFormat="1">
      <c r="A240" s="21"/>
      <c r="B240" s="85" t="s">
        <v>239</v>
      </c>
      <c r="C240" s="41">
        <v>2</v>
      </c>
      <c r="D240" s="21" t="s">
        <v>103</v>
      </c>
      <c r="E240" s="42">
        <v>5000</v>
      </c>
      <c r="F240" s="40">
        <f t="shared" si="33"/>
        <v>10000</v>
      </c>
      <c r="G240" s="42">
        <v>800</v>
      </c>
      <c r="H240" s="40">
        <f t="shared" si="34"/>
        <v>1600</v>
      </c>
      <c r="I240" s="40">
        <f>F240+H241</f>
        <v>10000</v>
      </c>
      <c r="J240" s="52"/>
    </row>
    <row r="241" spans="1:11" s="32" customFormat="1">
      <c r="A241" s="21"/>
      <c r="B241" s="85"/>
      <c r="C241" s="41"/>
      <c r="D241" s="21"/>
      <c r="E241" s="42"/>
      <c r="F241" s="40"/>
      <c r="G241" s="42"/>
      <c r="H241" s="40"/>
      <c r="I241" s="40"/>
      <c r="J241" s="52"/>
    </row>
    <row r="242" spans="1:11" s="32" customFormat="1">
      <c r="A242" s="90"/>
      <c r="B242" s="59" t="s">
        <v>186</v>
      </c>
      <c r="C242" s="91"/>
      <c r="D242" s="90"/>
      <c r="E242" s="92"/>
      <c r="F242" s="60"/>
      <c r="G242" s="92"/>
      <c r="H242" s="60"/>
      <c r="I242" s="60">
        <f>I239+I240+I241</f>
        <v>43600</v>
      </c>
      <c r="J242" s="94"/>
    </row>
    <row r="243" spans="1:11" s="28" customFormat="1" ht="23.25">
      <c r="A243" s="30">
        <v>11</v>
      </c>
      <c r="B243" s="34" t="s">
        <v>187</v>
      </c>
      <c r="C243" s="41"/>
      <c r="D243" s="21"/>
      <c r="E243" s="42"/>
      <c r="F243" s="40"/>
      <c r="G243" s="42"/>
      <c r="H243" s="40"/>
      <c r="I243" s="40">
        <f t="shared" si="35"/>
        <v>0</v>
      </c>
      <c r="J243" s="53"/>
      <c r="K243" s="27"/>
    </row>
    <row r="244" spans="1:11" s="28" customFormat="1" ht="23.25">
      <c r="A244" s="68"/>
      <c r="B244" s="72" t="s">
        <v>188</v>
      </c>
      <c r="C244" s="69">
        <v>1</v>
      </c>
      <c r="D244" s="68" t="s">
        <v>52</v>
      </c>
      <c r="E244" s="71">
        <v>80000</v>
      </c>
      <c r="F244" s="70">
        <f t="shared" si="33"/>
        <v>80000</v>
      </c>
      <c r="G244" s="71">
        <v>5000</v>
      </c>
      <c r="H244" s="70">
        <f t="shared" si="34"/>
        <v>5000</v>
      </c>
      <c r="I244" s="70">
        <f t="shared" si="35"/>
        <v>85000</v>
      </c>
      <c r="J244" s="75"/>
      <c r="K244" s="27"/>
    </row>
    <row r="245" spans="1:11" s="28" customFormat="1" ht="23.25">
      <c r="A245" s="77"/>
      <c r="B245" s="78" t="s">
        <v>189</v>
      </c>
      <c r="C245" s="79"/>
      <c r="D245" s="77"/>
      <c r="E245" s="80"/>
      <c r="F245" s="81"/>
      <c r="G245" s="80"/>
      <c r="H245" s="81"/>
      <c r="I245" s="81"/>
      <c r="J245" s="82"/>
      <c r="K245" s="27"/>
    </row>
    <row r="246" spans="1:11" s="28" customFormat="1" ht="23.25">
      <c r="A246" s="77"/>
      <c r="B246" s="78" t="s">
        <v>190</v>
      </c>
      <c r="C246" s="79"/>
      <c r="D246" s="77"/>
      <c r="E246" s="80"/>
      <c r="F246" s="81"/>
      <c r="G246" s="80"/>
      <c r="H246" s="81"/>
      <c r="I246" s="81"/>
      <c r="J246" s="82"/>
      <c r="K246" s="27"/>
    </row>
    <row r="247" spans="1:11" s="28" customFormat="1" ht="23.25">
      <c r="A247" s="62"/>
      <c r="B247" s="63" t="s">
        <v>191</v>
      </c>
      <c r="C247" s="64"/>
      <c r="D247" s="62"/>
      <c r="E247" s="65"/>
      <c r="F247" s="66"/>
      <c r="G247" s="65"/>
      <c r="H247" s="66"/>
      <c r="I247" s="66"/>
      <c r="J247" s="74"/>
      <c r="K247" s="27"/>
    </row>
    <row r="248" spans="1:11" s="28" customFormat="1" ht="23.25">
      <c r="A248" s="21"/>
      <c r="B248" s="23" t="s">
        <v>192</v>
      </c>
      <c r="C248" s="41">
        <v>1</v>
      </c>
      <c r="D248" s="21" t="s">
        <v>52</v>
      </c>
      <c r="E248" s="42">
        <v>10000</v>
      </c>
      <c r="F248" s="40">
        <f t="shared" si="33"/>
        <v>10000</v>
      </c>
      <c r="G248" s="42">
        <v>0</v>
      </c>
      <c r="H248" s="40">
        <f t="shared" si="34"/>
        <v>0</v>
      </c>
      <c r="I248" s="40">
        <f t="shared" si="35"/>
        <v>10000</v>
      </c>
      <c r="J248" s="53"/>
      <c r="K248" s="27"/>
    </row>
    <row r="249" spans="1:11" s="28" customFormat="1" ht="23.25">
      <c r="A249" s="90"/>
      <c r="B249" s="59" t="s">
        <v>193</v>
      </c>
      <c r="C249" s="91"/>
      <c r="D249" s="90"/>
      <c r="E249" s="92"/>
      <c r="F249" s="60"/>
      <c r="G249" s="92"/>
      <c r="H249" s="60"/>
      <c r="I249" s="60">
        <f>I244+I248</f>
        <v>95000</v>
      </c>
      <c r="J249" s="93"/>
      <c r="K249" s="27"/>
    </row>
    <row r="250" spans="1:11" s="28" customFormat="1" ht="23.25">
      <c r="A250" s="21"/>
      <c r="B250" s="23"/>
      <c r="C250" s="41"/>
      <c r="D250" s="21"/>
      <c r="E250" s="42"/>
      <c r="F250" s="40"/>
      <c r="G250" s="42"/>
      <c r="H250" s="40"/>
      <c r="I250" s="40"/>
      <c r="J250" s="53"/>
      <c r="K250" s="27"/>
    </row>
    <row r="251" spans="1:11" s="28" customFormat="1" ht="23.25">
      <c r="A251" s="21"/>
      <c r="B251" s="23"/>
      <c r="C251" s="41"/>
      <c r="D251" s="21"/>
      <c r="E251" s="42"/>
      <c r="F251" s="40"/>
      <c r="G251" s="42"/>
      <c r="H251" s="40"/>
      <c r="I251" s="40"/>
      <c r="J251" s="53"/>
      <c r="K251" s="27"/>
    </row>
    <row r="252" spans="1:11" s="28" customFormat="1" ht="23.25">
      <c r="A252" s="21"/>
      <c r="B252" s="23"/>
      <c r="C252" s="41"/>
      <c r="D252" s="21"/>
      <c r="E252" s="42"/>
      <c r="F252" s="40"/>
      <c r="G252" s="42"/>
      <c r="H252" s="40"/>
      <c r="I252" s="40"/>
      <c r="J252" s="53"/>
      <c r="K252" s="27"/>
    </row>
    <row r="253" spans="1:11">
      <c r="A253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253" s="35" t="s">
        <v>40</v>
      </c>
      <c r="J253" s="17" t="s">
        <v>194</v>
      </c>
    </row>
    <row r="254" spans="1:11">
      <c r="A254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255" spans="1:11">
      <c r="A255" s="1" t="s">
        <v>37</v>
      </c>
    </row>
    <row r="256" spans="1:11">
      <c r="A256" s="123" t="s">
        <v>38</v>
      </c>
      <c r="B256" s="123"/>
      <c r="C256" s="123"/>
      <c r="D256" s="123"/>
      <c r="E256" s="35" t="s">
        <v>39</v>
      </c>
      <c r="F256" s="124">
        <f>F4</f>
        <v>42640</v>
      </c>
      <c r="G256" s="124"/>
    </row>
    <row r="257" spans="1:11" s="50" customFormat="1" ht="23.25">
      <c r="A257" s="125" t="s">
        <v>7</v>
      </c>
      <c r="B257" s="125" t="s">
        <v>28</v>
      </c>
      <c r="C257" s="127" t="s">
        <v>29</v>
      </c>
      <c r="D257" s="125" t="s">
        <v>30</v>
      </c>
      <c r="E257" s="129" t="s">
        <v>31</v>
      </c>
      <c r="F257" s="130"/>
      <c r="G257" s="129" t="s">
        <v>32</v>
      </c>
      <c r="H257" s="130"/>
      <c r="I257" s="36" t="s">
        <v>33</v>
      </c>
      <c r="J257" s="131" t="s">
        <v>13</v>
      </c>
      <c r="K257" s="49"/>
    </row>
    <row r="258" spans="1:11" s="50" customFormat="1" ht="23.25">
      <c r="A258" s="126"/>
      <c r="B258" s="126"/>
      <c r="C258" s="128"/>
      <c r="D258" s="126"/>
      <c r="E258" s="37" t="s">
        <v>34</v>
      </c>
      <c r="F258" s="37" t="s">
        <v>35</v>
      </c>
      <c r="G258" s="38" t="s">
        <v>34</v>
      </c>
      <c r="H258" s="39" t="s">
        <v>35</v>
      </c>
      <c r="I258" s="39" t="s">
        <v>36</v>
      </c>
      <c r="J258" s="132"/>
      <c r="K258" s="49"/>
    </row>
    <row r="259" spans="1:11" s="29" customFormat="1" ht="23.25">
      <c r="A259" s="84">
        <v>12</v>
      </c>
      <c r="B259" s="48" t="s">
        <v>195</v>
      </c>
      <c r="C259" s="40"/>
      <c r="D259" s="20"/>
      <c r="E259" s="40"/>
      <c r="F259" s="40"/>
      <c r="G259" s="40"/>
      <c r="H259" s="40"/>
      <c r="I259" s="40"/>
      <c r="J259" s="51"/>
    </row>
    <row r="260" spans="1:11" s="28" customFormat="1" ht="23.25">
      <c r="A260" s="21"/>
      <c r="B260" s="26" t="s">
        <v>196</v>
      </c>
      <c r="C260" s="41">
        <v>500</v>
      </c>
      <c r="D260" s="21" t="s">
        <v>63</v>
      </c>
      <c r="E260" s="41">
        <v>38</v>
      </c>
      <c r="F260" s="40">
        <f t="shared" ref="F260:F266" si="36">C260*E260</f>
        <v>19000</v>
      </c>
      <c r="G260" s="42">
        <v>0</v>
      </c>
      <c r="H260" s="40">
        <f t="shared" ref="H260:H266" si="37">C260*G260</f>
        <v>0</v>
      </c>
      <c r="I260" s="40">
        <f t="shared" ref="I260:I266" si="38">F260+H260</f>
        <v>19000</v>
      </c>
      <c r="J260" s="22"/>
      <c r="K260" s="27"/>
    </row>
    <row r="261" spans="1:11" s="32" customFormat="1">
      <c r="A261" s="21"/>
      <c r="B261" s="23" t="s">
        <v>197</v>
      </c>
      <c r="C261" s="41">
        <v>210</v>
      </c>
      <c r="D261" s="21" t="s">
        <v>63</v>
      </c>
      <c r="E261" s="42">
        <v>25</v>
      </c>
      <c r="F261" s="40">
        <f t="shared" si="36"/>
        <v>5250</v>
      </c>
      <c r="G261" s="42">
        <v>0</v>
      </c>
      <c r="H261" s="40">
        <f t="shared" si="37"/>
        <v>0</v>
      </c>
      <c r="I261" s="40">
        <f t="shared" si="38"/>
        <v>5250</v>
      </c>
      <c r="J261" s="52"/>
    </row>
    <row r="262" spans="1:11" s="32" customFormat="1">
      <c r="A262" s="21"/>
      <c r="B262" s="23" t="s">
        <v>198</v>
      </c>
      <c r="C262" s="41">
        <v>300</v>
      </c>
      <c r="D262" s="21" t="s">
        <v>63</v>
      </c>
      <c r="E262" s="42">
        <v>22</v>
      </c>
      <c r="F262" s="40">
        <f t="shared" si="36"/>
        <v>6600</v>
      </c>
      <c r="G262" s="42">
        <v>0</v>
      </c>
      <c r="H262" s="40">
        <f t="shared" si="37"/>
        <v>0</v>
      </c>
      <c r="I262" s="40">
        <f t="shared" si="38"/>
        <v>6600</v>
      </c>
      <c r="J262" s="52"/>
    </row>
    <row r="263" spans="1:11" s="28" customFormat="1" ht="23.25">
      <c r="A263" s="56"/>
      <c r="B263" s="59" t="s">
        <v>199</v>
      </c>
      <c r="C263" s="55"/>
      <c r="D263" s="56"/>
      <c r="E263" s="57"/>
      <c r="F263" s="54"/>
      <c r="G263" s="57"/>
      <c r="H263" s="54"/>
      <c r="I263" s="54">
        <f>I260+I261+I262</f>
        <v>30850</v>
      </c>
      <c r="J263" s="53"/>
      <c r="K263" s="27"/>
    </row>
    <row r="264" spans="1:11" s="28" customFormat="1" ht="23.25">
      <c r="A264" s="30">
        <v>13</v>
      </c>
      <c r="B264" s="34" t="s">
        <v>200</v>
      </c>
      <c r="C264" s="41"/>
      <c r="D264" s="21"/>
      <c r="E264" s="42"/>
      <c r="F264" s="40"/>
      <c r="G264" s="42"/>
      <c r="H264" s="40"/>
      <c r="I264" s="40"/>
      <c r="J264" s="53"/>
      <c r="K264" s="27"/>
    </row>
    <row r="265" spans="1:11" s="28" customFormat="1" ht="23.25">
      <c r="A265" s="21"/>
      <c r="B265" s="23" t="s">
        <v>201</v>
      </c>
      <c r="C265" s="41">
        <v>1</v>
      </c>
      <c r="D265" s="21" t="s">
        <v>103</v>
      </c>
      <c r="E265" s="42">
        <v>0</v>
      </c>
      <c r="F265" s="40">
        <f t="shared" si="36"/>
        <v>0</v>
      </c>
      <c r="G265" s="42">
        <v>7500</v>
      </c>
      <c r="H265" s="40">
        <f t="shared" si="37"/>
        <v>7500</v>
      </c>
      <c r="I265" s="40">
        <f t="shared" si="38"/>
        <v>7500</v>
      </c>
      <c r="J265" s="53"/>
      <c r="K265" s="27"/>
    </row>
    <row r="266" spans="1:11" s="28" customFormat="1" ht="23.25">
      <c r="A266" s="21"/>
      <c r="B266" s="23" t="s">
        <v>202</v>
      </c>
      <c r="C266" s="41">
        <v>1</v>
      </c>
      <c r="D266" s="21" t="s">
        <v>203</v>
      </c>
      <c r="E266" s="42">
        <v>0</v>
      </c>
      <c r="F266" s="40">
        <f t="shared" si="36"/>
        <v>0</v>
      </c>
      <c r="G266" s="42">
        <v>20000</v>
      </c>
      <c r="H266" s="40">
        <f t="shared" si="37"/>
        <v>20000</v>
      </c>
      <c r="I266" s="40">
        <f t="shared" si="38"/>
        <v>20000</v>
      </c>
      <c r="J266" s="53"/>
      <c r="K266" s="27"/>
    </row>
    <row r="267" spans="1:11" s="28" customFormat="1" ht="23.25">
      <c r="A267" s="90"/>
      <c r="B267" s="59" t="s">
        <v>204</v>
      </c>
      <c r="C267" s="91"/>
      <c r="D267" s="90"/>
      <c r="E267" s="92"/>
      <c r="F267" s="60"/>
      <c r="G267" s="92"/>
      <c r="H267" s="60"/>
      <c r="I267" s="60">
        <f>I265+I266</f>
        <v>27500</v>
      </c>
      <c r="J267" s="93"/>
      <c r="K267" s="27"/>
    </row>
    <row r="268" spans="1:11" s="28" customFormat="1" ht="23.25">
      <c r="A268" s="21"/>
      <c r="B268" s="23"/>
      <c r="C268" s="41"/>
      <c r="D268" s="21"/>
      <c r="E268" s="42"/>
      <c r="F268" s="40"/>
      <c r="G268" s="42"/>
      <c r="H268" s="40"/>
      <c r="I268" s="40"/>
      <c r="J268" s="53"/>
      <c r="K268" s="27"/>
    </row>
    <row r="269" spans="1:11" s="28" customFormat="1" ht="23.25">
      <c r="A269" s="21"/>
      <c r="B269" s="23"/>
      <c r="C269" s="41"/>
      <c r="D269" s="21"/>
      <c r="E269" s="42"/>
      <c r="F269" s="40"/>
      <c r="G269" s="42"/>
      <c r="H269" s="40"/>
      <c r="I269" s="40"/>
      <c r="J269" s="53"/>
      <c r="K269" s="27"/>
    </row>
    <row r="270" spans="1:11" s="28" customFormat="1" ht="23.25">
      <c r="A270" s="21"/>
      <c r="B270" s="23"/>
      <c r="C270" s="41"/>
      <c r="D270" s="21"/>
      <c r="E270" s="42"/>
      <c r="F270" s="40"/>
      <c r="G270" s="42"/>
      <c r="H270" s="40"/>
      <c r="I270" s="40"/>
      <c r="J270" s="53"/>
      <c r="K270" s="27"/>
    </row>
    <row r="271" spans="1:11" s="28" customFormat="1" ht="23.25">
      <c r="A271" s="21"/>
      <c r="B271" s="23"/>
      <c r="C271" s="41"/>
      <c r="D271" s="21"/>
      <c r="E271" s="42"/>
      <c r="F271" s="40"/>
      <c r="G271" s="42"/>
      <c r="H271" s="40"/>
      <c r="I271" s="40"/>
      <c r="J271" s="53"/>
      <c r="K271" s="27"/>
    </row>
    <row r="272" spans="1:11" s="28" customFormat="1" ht="23.25">
      <c r="A272" s="21"/>
      <c r="B272" s="23"/>
      <c r="C272" s="41"/>
      <c r="D272" s="21"/>
      <c r="E272" s="42"/>
      <c r="F272" s="40"/>
      <c r="G272" s="42"/>
      <c r="H272" s="40"/>
      <c r="I272" s="40"/>
      <c r="J272" s="53"/>
      <c r="K272" s="27"/>
    </row>
    <row r="273" spans="1:11" s="28" customFormat="1" ht="23.25">
      <c r="A273" s="21"/>
      <c r="B273" s="23"/>
      <c r="C273" s="41"/>
      <c r="D273" s="21"/>
      <c r="E273" s="42"/>
      <c r="F273" s="40"/>
      <c r="G273" s="42"/>
      <c r="H273" s="40"/>
      <c r="I273" s="40"/>
      <c r="J273" s="53"/>
      <c r="K273" s="27"/>
    </row>
    <row r="274" spans="1:11">
      <c r="A274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274" s="35" t="s">
        <v>40</v>
      </c>
      <c r="J274" s="110" t="s">
        <v>250</v>
      </c>
    </row>
    <row r="275" spans="1:11">
      <c r="A275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276" spans="1:11">
      <c r="A276" s="1" t="s">
        <v>37</v>
      </c>
    </row>
    <row r="277" spans="1:11">
      <c r="A277" s="123" t="s">
        <v>38</v>
      </c>
      <c r="B277" s="123"/>
      <c r="C277" s="123"/>
      <c r="D277" s="123"/>
      <c r="E277" s="35" t="s">
        <v>39</v>
      </c>
      <c r="F277" s="124">
        <f>F4</f>
        <v>42640</v>
      </c>
      <c r="G277" s="124"/>
    </row>
    <row r="278" spans="1:11" s="50" customFormat="1" ht="23.25">
      <c r="A278" s="125" t="s">
        <v>7</v>
      </c>
      <c r="B278" s="125" t="s">
        <v>28</v>
      </c>
      <c r="C278" s="127" t="s">
        <v>29</v>
      </c>
      <c r="D278" s="125" t="s">
        <v>30</v>
      </c>
      <c r="E278" s="129" t="s">
        <v>31</v>
      </c>
      <c r="F278" s="130"/>
      <c r="G278" s="129" t="s">
        <v>32</v>
      </c>
      <c r="H278" s="130"/>
      <c r="I278" s="36" t="s">
        <v>33</v>
      </c>
      <c r="J278" s="131" t="s">
        <v>13</v>
      </c>
      <c r="K278" s="49"/>
    </row>
    <row r="279" spans="1:11" s="50" customFormat="1" ht="23.25">
      <c r="A279" s="126"/>
      <c r="B279" s="126"/>
      <c r="C279" s="128"/>
      <c r="D279" s="126"/>
      <c r="E279" s="37" t="s">
        <v>34</v>
      </c>
      <c r="F279" s="37" t="s">
        <v>35</v>
      </c>
      <c r="G279" s="38" t="s">
        <v>34</v>
      </c>
      <c r="H279" s="39" t="s">
        <v>35</v>
      </c>
      <c r="I279" s="39" t="s">
        <v>36</v>
      </c>
      <c r="J279" s="132"/>
      <c r="K279" s="49"/>
    </row>
    <row r="280" spans="1:11" s="29" customFormat="1" ht="23.25">
      <c r="A280" s="84">
        <v>14</v>
      </c>
      <c r="B280" s="48" t="s">
        <v>249</v>
      </c>
      <c r="C280" s="40"/>
      <c r="D280" s="20"/>
      <c r="E280" s="40"/>
      <c r="F280" s="40"/>
      <c r="G280" s="40"/>
      <c r="H280" s="40"/>
      <c r="I280" s="40"/>
      <c r="J280" s="51"/>
    </row>
    <row r="281" spans="1:11" s="28" customFormat="1" ht="23.25">
      <c r="A281" s="21"/>
      <c r="B281" s="87" t="s">
        <v>205</v>
      </c>
      <c r="C281" s="41"/>
      <c r="D281" s="21"/>
      <c r="E281" s="41"/>
      <c r="F281" s="40"/>
      <c r="G281" s="42"/>
      <c r="H281" s="40"/>
      <c r="I281" s="40"/>
      <c r="J281" s="22"/>
      <c r="K281" s="27"/>
    </row>
    <row r="282" spans="1:11" s="32" customFormat="1">
      <c r="A282" s="68"/>
      <c r="B282" s="72" t="s">
        <v>206</v>
      </c>
      <c r="C282" s="69"/>
      <c r="D282" s="68"/>
      <c r="E282" s="71"/>
      <c r="F282" s="70"/>
      <c r="G282" s="71"/>
      <c r="H282" s="70"/>
      <c r="I282" s="70"/>
      <c r="J282" s="73"/>
    </row>
    <row r="283" spans="1:11" s="32" customFormat="1">
      <c r="A283" s="62"/>
      <c r="B283" s="63" t="s">
        <v>246</v>
      </c>
      <c r="C283" s="64">
        <v>2700</v>
      </c>
      <c r="D283" s="62" t="s">
        <v>96</v>
      </c>
      <c r="E283" s="65">
        <v>149</v>
      </c>
      <c r="F283" s="66">
        <f t="shared" ref="F283:F291" si="39">C283*E283</f>
        <v>402300</v>
      </c>
      <c r="G283" s="65">
        <v>25</v>
      </c>
      <c r="H283" s="66">
        <f t="shared" ref="H283:H291" si="40">C283*G283</f>
        <v>67500</v>
      </c>
      <c r="I283" s="66">
        <f t="shared" ref="I283:I291" si="41">F283+H283</f>
        <v>469800</v>
      </c>
      <c r="J283" s="67"/>
    </row>
    <row r="284" spans="1:11" s="32" customFormat="1">
      <c r="A284" s="77"/>
      <c r="B284" s="72" t="s">
        <v>243</v>
      </c>
      <c r="C284" s="69"/>
      <c r="D284" s="68"/>
      <c r="E284" s="71"/>
      <c r="F284" s="70"/>
      <c r="G284" s="71"/>
      <c r="H284" s="70"/>
      <c r="I284" s="70"/>
      <c r="J284" s="73"/>
    </row>
    <row r="285" spans="1:11" s="32" customFormat="1">
      <c r="A285" s="77"/>
      <c r="B285" s="63" t="s">
        <v>245</v>
      </c>
      <c r="C285" s="64">
        <v>1000</v>
      </c>
      <c r="D285" s="62" t="s">
        <v>96</v>
      </c>
      <c r="E285" s="65">
        <v>92</v>
      </c>
      <c r="F285" s="66">
        <f t="shared" ref="F285" si="42">C285*E285</f>
        <v>92000</v>
      </c>
      <c r="G285" s="65">
        <v>25</v>
      </c>
      <c r="H285" s="66">
        <f t="shared" ref="H285" si="43">C285*G285</f>
        <v>25000</v>
      </c>
      <c r="I285" s="66">
        <f t="shared" ref="I285" si="44">F285+H285</f>
        <v>117000</v>
      </c>
      <c r="J285" s="67"/>
    </row>
    <row r="286" spans="1:11" s="28" customFormat="1" ht="23.25">
      <c r="A286" s="68"/>
      <c r="B286" s="72" t="s">
        <v>244</v>
      </c>
      <c r="C286" s="69">
        <v>1</v>
      </c>
      <c r="D286" s="68" t="s">
        <v>52</v>
      </c>
      <c r="E286" s="71">
        <v>50000</v>
      </c>
      <c r="F286" s="70">
        <v>25000</v>
      </c>
      <c r="G286" s="71">
        <v>15000</v>
      </c>
      <c r="H286" s="70">
        <f t="shared" si="40"/>
        <v>15000</v>
      </c>
      <c r="I286" s="70">
        <f t="shared" si="41"/>
        <v>40000</v>
      </c>
      <c r="J286" s="75"/>
      <c r="K286" s="27"/>
    </row>
    <row r="287" spans="1:11" s="28" customFormat="1" ht="23.25">
      <c r="A287" s="62"/>
      <c r="B287" s="63" t="s">
        <v>207</v>
      </c>
      <c r="C287" s="64"/>
      <c r="D287" s="62"/>
      <c r="E287" s="65"/>
      <c r="F287" s="66">
        <f t="shared" si="39"/>
        <v>0</v>
      </c>
      <c r="G287" s="65"/>
      <c r="H287" s="66"/>
      <c r="I287" s="66"/>
      <c r="J287" s="74"/>
      <c r="K287" s="27"/>
    </row>
    <row r="288" spans="1:11" s="28" customFormat="1" ht="23.25">
      <c r="A288" s="90"/>
      <c r="B288" s="59" t="s">
        <v>208</v>
      </c>
      <c r="C288" s="91"/>
      <c r="D288" s="90"/>
      <c r="E288" s="92"/>
      <c r="F288" s="60"/>
      <c r="G288" s="92"/>
      <c r="H288" s="60"/>
      <c r="I288" s="60">
        <f>I283+I286+I285</f>
        <v>626800</v>
      </c>
      <c r="J288" s="93"/>
      <c r="K288" s="27"/>
    </row>
    <row r="289" spans="1:11" s="28" customFormat="1" ht="23.25">
      <c r="A289" s="30">
        <v>15</v>
      </c>
      <c r="B289" s="34" t="s">
        <v>209</v>
      </c>
      <c r="C289" s="41"/>
      <c r="D289" s="21"/>
      <c r="E289" s="42"/>
      <c r="F289" s="40"/>
      <c r="G289" s="42"/>
      <c r="H289" s="40"/>
      <c r="I289" s="40"/>
      <c r="J289" s="53"/>
      <c r="K289" s="27"/>
    </row>
    <row r="290" spans="1:11" s="28" customFormat="1" ht="23.25">
      <c r="A290" s="21"/>
      <c r="B290" s="85" t="s">
        <v>240</v>
      </c>
      <c r="C290" s="41">
        <v>1</v>
      </c>
      <c r="D290" s="21" t="s">
        <v>52</v>
      </c>
      <c r="E290" s="42">
        <v>6621</v>
      </c>
      <c r="F290" s="40">
        <f t="shared" si="39"/>
        <v>6621</v>
      </c>
      <c r="G290" s="42">
        <v>0</v>
      </c>
      <c r="H290" s="40">
        <f t="shared" si="40"/>
        <v>0</v>
      </c>
      <c r="I290" s="40">
        <f t="shared" si="41"/>
        <v>6621</v>
      </c>
      <c r="J290" s="75"/>
      <c r="K290" s="27"/>
    </row>
    <row r="291" spans="1:11" s="28" customFormat="1" ht="23.25">
      <c r="A291" s="21"/>
      <c r="B291" s="23" t="s">
        <v>241</v>
      </c>
      <c r="C291" s="41">
        <v>1</v>
      </c>
      <c r="D291" s="21" t="s">
        <v>52</v>
      </c>
      <c r="E291" s="42">
        <v>2500</v>
      </c>
      <c r="F291" s="40">
        <f t="shared" si="39"/>
        <v>2500</v>
      </c>
      <c r="G291" s="42">
        <v>0</v>
      </c>
      <c r="H291" s="40">
        <f t="shared" si="40"/>
        <v>0</v>
      </c>
      <c r="I291" s="40">
        <f t="shared" si="41"/>
        <v>2500</v>
      </c>
      <c r="J291" s="82"/>
      <c r="K291" s="27"/>
    </row>
    <row r="292" spans="1:11" s="28" customFormat="1" ht="23.25">
      <c r="A292" s="62"/>
      <c r="B292" s="63"/>
      <c r="C292" s="64"/>
      <c r="D292" s="62"/>
      <c r="E292" s="65"/>
      <c r="F292" s="66"/>
      <c r="G292" s="65"/>
      <c r="H292" s="66"/>
      <c r="I292" s="66"/>
      <c r="J292" s="74"/>
      <c r="K292" s="27"/>
    </row>
    <row r="293" spans="1:11" s="28" customFormat="1" ht="23.25">
      <c r="A293" s="90"/>
      <c r="B293" s="59" t="s">
        <v>210</v>
      </c>
      <c r="C293" s="91"/>
      <c r="D293" s="90"/>
      <c r="E293" s="92"/>
      <c r="F293" s="60"/>
      <c r="G293" s="92"/>
      <c r="H293" s="60"/>
      <c r="I293" s="60">
        <f>I290+I291</f>
        <v>9121</v>
      </c>
      <c r="J293" s="93"/>
      <c r="K293" s="27"/>
    </row>
    <row r="294" spans="1:11" s="28" customFormat="1" ht="23.25">
      <c r="A294" s="21"/>
      <c r="B294" s="23"/>
      <c r="C294" s="41"/>
      <c r="D294" s="21"/>
      <c r="E294" s="42"/>
      <c r="F294" s="40"/>
      <c r="G294" s="42"/>
      <c r="H294" s="40"/>
      <c r="I294" s="40"/>
      <c r="J294" s="53"/>
      <c r="K294" s="27"/>
    </row>
    <row r="295" spans="1:11">
      <c r="A295" s="1" t="str">
        <f>A1</f>
        <v>ประมาณราคาค่าก่อสร้าง โครงการก่อสร้างระบบประปาหมู่บ้าน แบบผิวดินขนาดใหญ่ หมู่ที่ 4 บ้านควนยาว</v>
      </c>
      <c r="I295" s="35" t="s">
        <v>40</v>
      </c>
      <c r="J295" s="17" t="s">
        <v>211</v>
      </c>
    </row>
    <row r="296" spans="1:11">
      <c r="A296" s="1" t="str">
        <f>A2</f>
        <v>สถานที่ก่อสร้าง บ้านควนยาว หมู่ที่ 4 ตำบลดินแดง  อำเภอลำทับ  จังหวัดกระบี่</v>
      </c>
    </row>
    <row r="297" spans="1:11">
      <c r="A297" s="1" t="s">
        <v>37</v>
      </c>
    </row>
    <row r="298" spans="1:11">
      <c r="A298" s="123" t="s">
        <v>38</v>
      </c>
      <c r="B298" s="123"/>
      <c r="C298" s="123"/>
      <c r="D298" s="123"/>
      <c r="E298" s="35" t="s">
        <v>39</v>
      </c>
      <c r="F298" s="124">
        <f>F4</f>
        <v>42640</v>
      </c>
      <c r="G298" s="124"/>
    </row>
    <row r="299" spans="1:11" s="50" customFormat="1" ht="23.25">
      <c r="A299" s="125" t="s">
        <v>7</v>
      </c>
      <c r="B299" s="125" t="s">
        <v>28</v>
      </c>
      <c r="C299" s="127" t="s">
        <v>29</v>
      </c>
      <c r="D299" s="125" t="s">
        <v>30</v>
      </c>
      <c r="E299" s="129" t="s">
        <v>31</v>
      </c>
      <c r="F299" s="130"/>
      <c r="G299" s="129" t="s">
        <v>32</v>
      </c>
      <c r="H299" s="130"/>
      <c r="I299" s="36" t="s">
        <v>33</v>
      </c>
      <c r="J299" s="131" t="s">
        <v>13</v>
      </c>
      <c r="K299" s="49"/>
    </row>
    <row r="300" spans="1:11" s="50" customFormat="1" ht="23.25">
      <c r="A300" s="126"/>
      <c r="B300" s="126"/>
      <c r="C300" s="128"/>
      <c r="D300" s="126"/>
      <c r="E300" s="37" t="s">
        <v>34</v>
      </c>
      <c r="F300" s="37" t="s">
        <v>35</v>
      </c>
      <c r="G300" s="38" t="s">
        <v>34</v>
      </c>
      <c r="H300" s="39" t="s">
        <v>35</v>
      </c>
      <c r="I300" s="39" t="s">
        <v>36</v>
      </c>
      <c r="J300" s="132"/>
      <c r="K300" s="49"/>
    </row>
    <row r="301" spans="1:11" s="29" customFormat="1" ht="23.25">
      <c r="A301" s="95"/>
      <c r="B301" s="96" t="s">
        <v>212</v>
      </c>
      <c r="C301" s="97"/>
      <c r="D301" s="98"/>
      <c r="E301" s="97"/>
      <c r="F301" s="97"/>
      <c r="G301" s="97"/>
      <c r="H301" s="97"/>
      <c r="I301" s="99">
        <f>I52+I139+I156+I177+I184+I202+I207+I223+I228+I242+I249+I263+I267+I288+I293</f>
        <v>2773899.9775999999</v>
      </c>
      <c r="J301" s="100"/>
    </row>
    <row r="302" spans="1:11" s="28" customFormat="1" ht="23.25">
      <c r="A302" s="101"/>
      <c r="B302" s="102" t="s">
        <v>213</v>
      </c>
      <c r="C302" s="103"/>
      <c r="D302" s="101"/>
      <c r="E302" s="103"/>
      <c r="F302" s="104"/>
      <c r="G302" s="105"/>
      <c r="H302" s="104"/>
      <c r="I302" s="104"/>
      <c r="J302" s="106"/>
      <c r="K302" s="27"/>
    </row>
    <row r="303" spans="1:11" s="32" customFormat="1">
      <c r="A303" s="30">
        <v>16</v>
      </c>
      <c r="B303" s="34" t="s">
        <v>214</v>
      </c>
      <c r="C303" s="41"/>
      <c r="D303" s="21"/>
      <c r="E303" s="42"/>
      <c r="F303" s="40"/>
      <c r="G303" s="42"/>
      <c r="H303" s="40"/>
      <c r="I303" s="40"/>
      <c r="J303" s="52"/>
    </row>
    <row r="304" spans="1:11" s="32" customFormat="1">
      <c r="A304" s="21"/>
      <c r="B304" s="23" t="s">
        <v>215</v>
      </c>
      <c r="C304" s="41">
        <v>1</v>
      </c>
      <c r="D304" s="21" t="s">
        <v>216</v>
      </c>
      <c r="E304" s="42">
        <v>3000</v>
      </c>
      <c r="F304" s="40">
        <f t="shared" ref="F304" si="45">C304*E304</f>
        <v>3000</v>
      </c>
      <c r="G304" s="42">
        <v>0</v>
      </c>
      <c r="H304" s="40">
        <f t="shared" ref="H304" si="46">C304*G304</f>
        <v>0</v>
      </c>
      <c r="I304" s="40">
        <f t="shared" ref="I304" si="47">F304+H304</f>
        <v>3000</v>
      </c>
      <c r="J304" s="52"/>
    </row>
    <row r="305" spans="1:11" s="28" customFormat="1" ht="23.25">
      <c r="A305" s="56"/>
      <c r="B305" s="59" t="s">
        <v>217</v>
      </c>
      <c r="C305" s="55"/>
      <c r="D305" s="56"/>
      <c r="E305" s="57"/>
      <c r="F305" s="54"/>
      <c r="G305" s="57"/>
      <c r="H305" s="54"/>
      <c r="I305" s="60">
        <f>I304</f>
        <v>3000</v>
      </c>
      <c r="J305" s="76"/>
      <c r="K305" s="27"/>
    </row>
    <row r="306" spans="1:11" s="28" customFormat="1" ht="23.25">
      <c r="A306" s="21"/>
      <c r="B306" s="23"/>
      <c r="C306" s="41"/>
      <c r="D306" s="21"/>
      <c r="E306" s="42"/>
      <c r="F306" s="40"/>
      <c r="G306" s="42"/>
      <c r="H306" s="40"/>
      <c r="I306" s="40"/>
      <c r="J306" s="53"/>
      <c r="K306" s="27"/>
    </row>
    <row r="307" spans="1:11" s="28" customFormat="1" ht="23.25">
      <c r="A307" s="21"/>
      <c r="B307" s="23"/>
      <c r="C307" s="41"/>
      <c r="D307" s="21"/>
      <c r="E307" s="42"/>
      <c r="F307" s="40"/>
      <c r="G307" s="42"/>
      <c r="H307" s="40"/>
      <c r="I307" s="40"/>
      <c r="J307" s="53"/>
      <c r="K307" s="27"/>
    </row>
    <row r="308" spans="1:11" s="28" customFormat="1" ht="23.25">
      <c r="A308" s="21"/>
      <c r="B308" s="23"/>
      <c r="C308" s="41"/>
      <c r="D308" s="21"/>
      <c r="E308" s="42"/>
      <c r="F308" s="40"/>
      <c r="G308" s="42"/>
      <c r="H308" s="40"/>
      <c r="I308" s="40"/>
      <c r="J308" s="53"/>
      <c r="K308" s="27"/>
    </row>
    <row r="309" spans="1:11" s="28" customFormat="1" ht="23.25">
      <c r="A309" s="21"/>
      <c r="B309" s="23"/>
      <c r="C309" s="41"/>
      <c r="D309" s="21"/>
      <c r="E309" s="42"/>
      <c r="F309" s="40"/>
      <c r="G309" s="42"/>
      <c r="H309" s="40"/>
      <c r="I309" s="40"/>
      <c r="J309" s="53"/>
      <c r="K309" s="27"/>
    </row>
    <row r="310" spans="1:11" s="28" customFormat="1" ht="23.25">
      <c r="A310" s="21"/>
      <c r="B310" s="23"/>
      <c r="C310" s="41"/>
      <c r="D310" s="21"/>
      <c r="E310" s="42"/>
      <c r="F310" s="40"/>
      <c r="G310" s="42"/>
      <c r="H310" s="40"/>
      <c r="I310" s="40"/>
      <c r="J310" s="53"/>
      <c r="K310" s="27"/>
    </row>
    <row r="311" spans="1:11" s="28" customFormat="1" ht="23.25">
      <c r="A311" s="21"/>
      <c r="B311" s="23"/>
      <c r="C311" s="41"/>
      <c r="D311" s="21"/>
      <c r="E311" s="42"/>
      <c r="F311" s="40"/>
      <c r="G311" s="42"/>
      <c r="H311" s="40"/>
      <c r="I311" s="40"/>
      <c r="J311" s="53"/>
      <c r="K311" s="27"/>
    </row>
    <row r="312" spans="1:11" s="28" customFormat="1" ht="23.25">
      <c r="A312" s="21"/>
      <c r="B312" s="23"/>
      <c r="C312" s="41"/>
      <c r="D312" s="21"/>
      <c r="E312" s="42"/>
      <c r="F312" s="40"/>
      <c r="G312" s="42"/>
      <c r="H312" s="40"/>
      <c r="I312" s="40"/>
      <c r="J312" s="53"/>
      <c r="K312" s="27"/>
    </row>
    <row r="313" spans="1:11" s="28" customFormat="1" ht="23.25">
      <c r="A313" s="21"/>
      <c r="B313" s="23"/>
      <c r="C313" s="41"/>
      <c r="D313" s="21"/>
      <c r="E313" s="42"/>
      <c r="F313" s="40"/>
      <c r="G313" s="42"/>
      <c r="H313" s="40"/>
      <c r="I313" s="40"/>
      <c r="J313" s="53"/>
      <c r="K313" s="27"/>
    </row>
    <row r="314" spans="1:11" s="28" customFormat="1" ht="23.25">
      <c r="A314" s="21"/>
      <c r="B314" s="23"/>
      <c r="C314" s="41"/>
      <c r="D314" s="21"/>
      <c r="E314" s="42"/>
      <c r="F314" s="40"/>
      <c r="G314" s="42"/>
      <c r="H314" s="40"/>
      <c r="I314" s="40"/>
      <c r="J314" s="53"/>
      <c r="K314" s="27"/>
    </row>
    <row r="315" spans="1:11" s="28" customFormat="1" ht="23.25">
      <c r="A315" s="21"/>
      <c r="B315" s="23"/>
      <c r="C315" s="41"/>
      <c r="D315" s="21"/>
      <c r="E315" s="42"/>
      <c r="F315" s="40"/>
      <c r="G315" s="42"/>
      <c r="H315" s="40"/>
      <c r="I315" s="40"/>
      <c r="J315" s="53"/>
      <c r="K315" s="27"/>
    </row>
  </sheetData>
  <mergeCells count="137">
    <mergeCell ref="A4:D4"/>
    <mergeCell ref="F4:G4"/>
    <mergeCell ref="A67:D67"/>
    <mergeCell ref="F67:G67"/>
    <mergeCell ref="A7:B7"/>
    <mergeCell ref="A8:B8"/>
    <mergeCell ref="J5:J6"/>
    <mergeCell ref="A5:A6"/>
    <mergeCell ref="B5:B6"/>
    <mergeCell ref="C5:C6"/>
    <mergeCell ref="D5:D6"/>
    <mergeCell ref="E5:F5"/>
    <mergeCell ref="G5:H5"/>
    <mergeCell ref="A25:D25"/>
    <mergeCell ref="F25:G25"/>
    <mergeCell ref="J26:J27"/>
    <mergeCell ref="A46:D46"/>
    <mergeCell ref="F46:G46"/>
    <mergeCell ref="A47:A48"/>
    <mergeCell ref="B47:B48"/>
    <mergeCell ref="C47:C48"/>
    <mergeCell ref="D47:D48"/>
    <mergeCell ref="E47:F47"/>
    <mergeCell ref="G47:H47"/>
    <mergeCell ref="J47:J48"/>
    <mergeCell ref="G26:H26"/>
    <mergeCell ref="E26:F26"/>
    <mergeCell ref="D26:D27"/>
    <mergeCell ref="C26:C27"/>
    <mergeCell ref="B26:B27"/>
    <mergeCell ref="A26:A27"/>
    <mergeCell ref="A109:D109"/>
    <mergeCell ref="F109:G109"/>
    <mergeCell ref="J68:J69"/>
    <mergeCell ref="A88:D88"/>
    <mergeCell ref="F88:G88"/>
    <mergeCell ref="A89:A90"/>
    <mergeCell ref="B89:B90"/>
    <mergeCell ref="C89:C90"/>
    <mergeCell ref="D89:D90"/>
    <mergeCell ref="E89:F89"/>
    <mergeCell ref="G89:H89"/>
    <mergeCell ref="J89:J90"/>
    <mergeCell ref="A68:A69"/>
    <mergeCell ref="B68:B69"/>
    <mergeCell ref="C68:C69"/>
    <mergeCell ref="D68:D69"/>
    <mergeCell ref="E68:F68"/>
    <mergeCell ref="G68:H68"/>
    <mergeCell ref="A151:D151"/>
    <mergeCell ref="F151:G151"/>
    <mergeCell ref="A152:A153"/>
    <mergeCell ref="B152:B153"/>
    <mergeCell ref="C152:C153"/>
    <mergeCell ref="D152:D153"/>
    <mergeCell ref="E152:F152"/>
    <mergeCell ref="G152:H152"/>
    <mergeCell ref="J110:J111"/>
    <mergeCell ref="A130:D130"/>
    <mergeCell ref="F130:G130"/>
    <mergeCell ref="A131:A132"/>
    <mergeCell ref="B131:B132"/>
    <mergeCell ref="C131:C132"/>
    <mergeCell ref="D131:D132"/>
    <mergeCell ref="E131:F131"/>
    <mergeCell ref="G131:H131"/>
    <mergeCell ref="J131:J132"/>
    <mergeCell ref="A110:A111"/>
    <mergeCell ref="B110:B111"/>
    <mergeCell ref="C110:C111"/>
    <mergeCell ref="D110:D111"/>
    <mergeCell ref="E110:F110"/>
    <mergeCell ref="G110:H110"/>
    <mergeCell ref="A193:D193"/>
    <mergeCell ref="F193:G193"/>
    <mergeCell ref="A194:A195"/>
    <mergeCell ref="B194:B195"/>
    <mergeCell ref="C194:C195"/>
    <mergeCell ref="D194:D195"/>
    <mergeCell ref="E194:F194"/>
    <mergeCell ref="G194:H194"/>
    <mergeCell ref="J152:J153"/>
    <mergeCell ref="A172:D172"/>
    <mergeCell ref="F172:G172"/>
    <mergeCell ref="A173:A174"/>
    <mergeCell ref="B173:B174"/>
    <mergeCell ref="C173:C174"/>
    <mergeCell ref="D173:D174"/>
    <mergeCell ref="E173:F173"/>
    <mergeCell ref="G173:H173"/>
    <mergeCell ref="J173:J174"/>
    <mergeCell ref="A235:D235"/>
    <mergeCell ref="F235:G235"/>
    <mergeCell ref="A236:A237"/>
    <mergeCell ref="B236:B237"/>
    <mergeCell ref="C236:C237"/>
    <mergeCell ref="D236:D237"/>
    <mergeCell ref="E236:F236"/>
    <mergeCell ref="G236:H236"/>
    <mergeCell ref="J194:J195"/>
    <mergeCell ref="A214:D214"/>
    <mergeCell ref="F214:G214"/>
    <mergeCell ref="A215:A216"/>
    <mergeCell ref="B215:B216"/>
    <mergeCell ref="C215:C216"/>
    <mergeCell ref="D215:D216"/>
    <mergeCell ref="E215:F215"/>
    <mergeCell ref="G215:H215"/>
    <mergeCell ref="J215:J216"/>
    <mergeCell ref="A277:D277"/>
    <mergeCell ref="F277:G277"/>
    <mergeCell ref="A278:A279"/>
    <mergeCell ref="B278:B279"/>
    <mergeCell ref="C278:C279"/>
    <mergeCell ref="D278:D279"/>
    <mergeCell ref="E278:F278"/>
    <mergeCell ref="G278:H278"/>
    <mergeCell ref="J236:J237"/>
    <mergeCell ref="A256:D256"/>
    <mergeCell ref="F256:G256"/>
    <mergeCell ref="A257:A258"/>
    <mergeCell ref="B257:B258"/>
    <mergeCell ref="C257:C258"/>
    <mergeCell ref="D257:D258"/>
    <mergeCell ref="E257:F257"/>
    <mergeCell ref="G257:H257"/>
    <mergeCell ref="J257:J258"/>
    <mergeCell ref="J278:J279"/>
    <mergeCell ref="A298:D298"/>
    <mergeCell ref="F298:G298"/>
    <mergeCell ref="A299:A300"/>
    <mergeCell ref="B299:B300"/>
    <mergeCell ref="C299:C300"/>
    <mergeCell ref="D299:D300"/>
    <mergeCell ref="E299:F299"/>
    <mergeCell ref="G299:H299"/>
    <mergeCell ref="J299:J300"/>
  </mergeCells>
  <pageMargins left="0.23622047244094491" right="3.937007874015748E-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ปร.5</vt:lpstr>
      <vt:lpstr>ปร.4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Se7en V1</dc:creator>
  <cp:lastModifiedBy>KKD Windows Se7en V1</cp:lastModifiedBy>
  <cp:lastPrinted>2017-04-19T04:50:25Z</cp:lastPrinted>
  <dcterms:created xsi:type="dcterms:W3CDTF">2016-09-21T05:53:50Z</dcterms:created>
  <dcterms:modified xsi:type="dcterms:W3CDTF">2017-09-05T10:02:38Z</dcterms:modified>
</cp:coreProperties>
</file>